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880" tabRatio="875" firstSheet="1" activeTab="1"/>
  </bookViews>
  <sheets>
    <sheet name="Баланс энергии " sheetId="1" state="hidden" r:id="rId1"/>
    <sheet name="Факт" sheetId="2" r:id="rId2"/>
    <sheet name="Баланс мощности" sheetId="3" state="hidden" r:id="rId3"/>
    <sheet name="TEHSHEET" sheetId="4" state="hidden" r:id="rId4"/>
  </sheets>
  <externalReferences>
    <externalReference r:id="rId7"/>
    <externalReference r:id="rId8"/>
    <externalReference r:id="rId9"/>
  </externalReferences>
  <definedNames>
    <definedName name="P1_SCOPE_PROT1" localSheetId="0" hidden="1">'Баланс энергии '!#REF!,'Баланс энергии '!#REF!,'Баланс энергии '!#REF!,'Баланс энергии '!$J$11,'Баланс энергии '!$L$11:$L$12</definedName>
    <definedName name="P1_SCOPE_PROT1" hidden="1">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localSheetId="0" hidden="1">#REF!,#REF!,#REF!,#REF!,#REF!,#REF!</definedName>
    <definedName name="P1_SCOPE_PROT16" hidden="1">#REF!,#REF!,#REF!,#REF!,#REF!,#REF!</definedName>
    <definedName name="P1_SCOPE_PROT2" localSheetId="0" hidden="1">'Баланс мощности'!#REF!,'Баланс мощности'!#REF!,'Баланс мощности'!#REF!,'Баланс мощности'!#REF!,'Баланс мощности'!$E$11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localSheetId="0" hidden="1">'Баланс энергии '!$O$11,'Баланс энергии '!$Q$11:$Q$12,'Баланс энергии '!$Y$11,'Баланс энергии '!$AA$11:$AA$12,'Баланс энергии '!$X$14:$AA$17</definedName>
    <definedName name="P2_SCOPE_PROT1" hidden="1">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localSheetId="0" hidden="1">#REF!,#REF!,#REF!,#REF!</definedName>
    <definedName name="P2_SCOPE_PROT8" hidden="1">#REF!,#REF!,#REF!,#REF!</definedName>
    <definedName name="P3_SCOPE_PROT1" localSheetId="0" hidden="1">'Баланс энергии '!$X$19:$AA$20,'Баланс энергии '!$X$22:$AA$24,'Баланс энергии '!$N$22:$Q$24,'Баланс энергии '!$N$19:$Q$20,'Баланс энергии '!$N$14:$Q$17</definedName>
    <definedName name="P3_SCOPE_PROT1" hidden="1">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localSheetId="0" hidden="1">'Баланс энергии '!$I$14:$L$17,'Баланс энергии '!$I$19:$L$20,'Баланс энергии '!$I$22:$L$24,'Баланс энергии '!#REF!,'Баланс энергии '!#REF!</definedName>
    <definedName name="P4_SCOPE_PROT1" hidden="1">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localSheetId="0" hidden="1">'Баланс энергии '!#REF!,'Баланс энергии '!#REF!,'Баланс энергии '!#REF!,'Баланс энергии '!#REF!,'Баланс энергии '!#REF!</definedName>
    <definedName name="P5_SCOPE_PROT1" hidden="1">#REF!,#REF!,#REF!,#REF!,#REF!</definedName>
    <definedName name="P5_SCOPE_PROT2" localSheetId="0" hidden="1">'Баланс мощности'!$V$11:$V$12,'Баланс мощности'!$S$14:$V$17,'Баланс мощности'!$S$20:$V$20,'Баланс мощности'!$S$22:$V$24,'Баланс мощности'!#REF!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localSheetId="0" hidden="1">'Баланс энергии '!#REF!,'Баланс энергии '!#REF!,'Баланс энергии '!$A$39:$B$41,'Баланс энергии '!#REF!,'Баланс энергии '!P1_SCOPE_PROT1,'Баланс энергии '!P2_SCOPE_PROT1</definedName>
    <definedName name="P6_SCOPE_PROT1" hidden="1">#REF!,#REF!,#REF!,#REF!,P1_SCOPE_PROT1,P2_SCOPE_PROT1</definedName>
    <definedName name="P6_SCOPE_PROT8" hidden="1">#REF!,#REF!,#REF!,#REF!</definedName>
    <definedName name="SCOPE_DIP1_1" localSheetId="0">'Баланс энергии '!#REF!</definedName>
    <definedName name="SCOPE_DIP1_1">#REF!</definedName>
    <definedName name="SCOPE_DIP1_2" localSheetId="0">'Баланс энергии '!#REF!</definedName>
    <definedName name="SCOPE_DIP1_2">#REF!</definedName>
    <definedName name="SCOPE_MNTH">'TEHSHEET'!$E$7:$E$18</definedName>
    <definedName name="SCOPE_PROT1" localSheetId="0">'Баланс энергии '!P3_SCOPE_PROT1,'Баланс энергии '!P4_SCOPE_PROT1,'Баланс энергии '!P5_SCOPE_PROT1,'Баланс энергии '!P6_SCOPE_PROT1</definedName>
    <definedName name="SCOPE_PROT1">P3_SCOPE_PROT1,P4_SCOPE_PROT1,P5_SCOPE_PROT1,P6_SCOPE_PROT1</definedName>
    <definedName name="SCOPE_PROT10" localSheetId="0">#REF!,#REF!,#REF!,#REF!,#REF!,#REF!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0">#REF!,#REF!,'Баланс энергии '!P1_SCOPE_PROT13,'Баланс энергии '!P2_SCOPE_PROT13</definedName>
    <definedName name="SCOPE_PROT13">#REF!,#REF!,P1_SCOPE_PROT13,P2_SCOPE_PROT13</definedName>
    <definedName name="SCOPE_PROT14" localSheetId="0">#REF!,#REF!,#REF!,[0]!P1_SCOPE_PROT14,[0]!P2_SCOPE_PROT14,'Баланс энергии '!P3_SCOPE_PROT14,'Баланс энергии '!P4_SCOPE_PROT14</definedName>
    <definedName name="SCOPE_PROT14">#REF!,#REF!,#REF!,P1_SCOPE_PROT14,P2_SCOPE_PROT14,P3_SCOPE_PROT14,P4_SCOPE_PROT14</definedName>
    <definedName name="SCOPE_PROT15">#REF!,#REF!</definedName>
    <definedName name="SCOPE_PROT16" localSheetId="0">#REF!,#REF!,#REF!,'Баланс энергии '!P1_SCOPE_PROT16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0">'Баланс энергии '!P1_SCOPE_PROT2,[0]!P2_SCOPE_PROT2,[0]!P3_SCOPE_PROT2,[0]!P4_SCOPE_PROT2,'Баланс энергии '!P5_SCOPE_PROT2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 localSheetId="0">#REF!,#REF!,#REF!</definedName>
    <definedName name="SCOPE_PROT35">#REF!,#REF!,#REF!</definedName>
    <definedName name="SCOPE_PROT36" localSheetId="0">#REF!,#REF!</definedName>
    <definedName name="SCOPE_PROT36">#REF!,#REF!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0">#REF!,[0]!P1_SCOPE_PROT8,'Баланс энергии '!P2_SCOPE_PROT8,[0]!P3_SCOPE_PROT8,[0]!P4_SCOPE_PROT8,[0]!P5_SCOPE_PROT8,[0]!P6_SCOPE_PROT8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 localSheetId="0">#REF!</definedName>
    <definedName name="название">#REF!</definedName>
    <definedName name="_xlnm.Print_Area" localSheetId="2">'Баланс мощности'!$A$1:$AA$117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<sst xmlns="http://schemas.openxmlformats.org/spreadsheetml/2006/main" count="1113" uniqueCount="127">
  <si>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</si>
  <si>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</si>
  <si>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</si>
  <si>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</si>
  <si>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</si>
  <si>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</si>
  <si>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</si>
  <si>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</si>
  <si>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</si>
  <si>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</si>
  <si>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</si>
  <si>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</si>
  <si>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</si>
  <si>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</si>
  <si>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</si>
  <si>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</si>
  <si>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</si>
  <si>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</si>
  <si>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</si>
  <si>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</si>
  <si>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</si>
  <si>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</si>
  <si>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</si>
  <si>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</si>
  <si>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</si>
  <si>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</si>
  <si>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</si>
  <si>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</si>
  <si>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</si>
  <si>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</si>
  <si>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</si>
  <si>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</si>
  <si>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</si>
  <si>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</si>
  <si>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</si>
  <si>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</si>
  <si>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</si>
  <si>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</si>
  <si>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</si>
  <si>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</si>
  <si>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</si>
  <si>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</si>
  <si>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</si>
  <si>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</si>
  <si>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</si>
  <si>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</si>
  <si>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</si>
  <si>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</si>
  <si>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</si>
  <si>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</si>
  <si>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</si>
  <si>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</si>
  <si>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</si>
  <si>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</si>
  <si>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</si>
  <si>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</si>
  <si>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</si>
  <si>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</si>
  <si>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</si>
  <si>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</si>
  <si>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</si>
  <si>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</si>
  <si>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</si>
  <si>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</si>
  <si>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</si>
  <si>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</si>
  <si>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</si>
  <si>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</si>
  <si>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</si>
  <si>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</si>
  <si>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</si>
  <si>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</si>
  <si>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 xml:space="preserve">Баланс электрической энергии по сетям  МУП "Троицкая электросеть" </t>
  </si>
  <si>
    <t>Электрическая мощность по сетям  МУП "Троицкая электросеть"</t>
  </si>
  <si>
    <t>МУП "Троицкая электросеть"</t>
  </si>
  <si>
    <t>Директор</t>
  </si>
  <si>
    <t>_________/Воробьева А.П./</t>
  </si>
  <si>
    <t xml:space="preserve">СОГЛАСОВАНО  С </t>
  </si>
  <si>
    <t>ОАО "МОЭСК"</t>
  </si>
  <si>
    <t>факт 2013 год</t>
  </si>
  <si>
    <t>принято при тарифном регулировании на         1 полугодие 2014 год</t>
  </si>
  <si>
    <t>принято при тарифном регулировании на         2 полугодие 2014 год</t>
  </si>
  <si>
    <t>принято при тарифном регулировании на          2014 год</t>
  </si>
  <si>
    <t>ожидаемый 2014 год</t>
  </si>
  <si>
    <t>план 1 полугодие 2015 год (данные  предприятия)</t>
  </si>
  <si>
    <t>план на 2 полугодие 2015 год (данные  предприятия)</t>
  </si>
  <si>
    <t>план 2015 год (данные  предприятия)</t>
  </si>
  <si>
    <t>"_26_ " марта 2014 года</t>
  </si>
  <si>
    <t>"____ " марта 2014 года</t>
  </si>
  <si>
    <t>Директор по реализации услуг</t>
  </si>
  <si>
    <t>___________/Салтыков С.В./</t>
  </si>
  <si>
    <t>СН3</t>
  </si>
  <si>
    <t>СН4</t>
  </si>
  <si>
    <t>СН5</t>
  </si>
  <si>
    <t>СН6</t>
  </si>
  <si>
    <t>СН7</t>
  </si>
  <si>
    <t>СН8</t>
  </si>
  <si>
    <t>СН9</t>
  </si>
  <si>
    <t>СН10</t>
  </si>
  <si>
    <t>переток в другие сетевые организации (АО "ОЭК")</t>
  </si>
  <si>
    <t>АО "ОЭК"</t>
  </si>
  <si>
    <t>план 2021 год (данные  предприятия)</t>
  </si>
  <si>
    <t>план 2024 год (данные  предприятия)</t>
  </si>
  <si>
    <t>АО "Мосэнергосбыт"</t>
  </si>
  <si>
    <t>Начальник управления работы с сетевыми организациями</t>
  </si>
  <si>
    <t>_______________/Ковбас Е.С./</t>
  </si>
  <si>
    <t>Директор департамента реализации услуг</t>
  </si>
  <si>
    <t>_____________/Салтыков С.В./</t>
  </si>
  <si>
    <t>факт 2019 год</t>
  </si>
  <si>
    <t>принято при тарифном регулировании на         1 полугодие 2020 год</t>
  </si>
  <si>
    <t>принято при тарифном регулировании на         2 полугодие 2020 год</t>
  </si>
  <si>
    <t>принято при тарифном регулировании на          2020год</t>
  </si>
  <si>
    <t>ожидаемый 2020 год</t>
  </si>
  <si>
    <t>план 1 полугодие 2021 год (данные  предприятия)</t>
  </si>
  <si>
    <t>план на 2 полугодие 2021 год (данные  предприятия)</t>
  </si>
  <si>
    <t>план 2022 год (данные  предприятия)</t>
  </si>
  <si>
    <t>план 2023год (данные  предприятия)</t>
  </si>
  <si>
    <t>план 2025 год (данные  предприятия)</t>
  </si>
  <si>
    <t>"_______ " _________________ 2020 года</t>
  </si>
  <si>
    <t>"______"________________2020 года</t>
  </si>
  <si>
    <t>от ПАО "Россети Московский регион"</t>
  </si>
  <si>
    <t>ПАО "Россети Московский регион"</t>
  </si>
  <si>
    <t>переток в ПАО "Россети Московский регион"</t>
  </si>
  <si>
    <t>переток в другие сетевые организации (АО "ОЭК" и ООО "Развитие")</t>
  </si>
  <si>
    <t>в ПАО "Россети Московский регион"</t>
  </si>
  <si>
    <t>факт 2021 год</t>
  </si>
  <si>
    <t>переток в другие сетевые организации (АО "ОЭК", ООО "СИСТЕМА")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</si>
</sst>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%"/>
    <numFmt numFmtId="175" formatCode="#,##0.0"/>
    <numFmt numFmtId="176" formatCode="#,##0.000"/>
    <numFmt numFmtId="177" formatCode="#,##0.0000"/>
    <numFmt numFmtId="178" formatCode="&quot;$&quot;#,##0_);[Red]\(&quot;$&quot;#,##0\)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8" borderId="7" applyBorder="0">
      <alignment horizontal="right"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2" applyBorder="0">
      <alignment horizontal="right"/>
      <protection/>
    </xf>
    <xf numFmtId="0" fontId="52" fillId="3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76" fontId="12" fillId="0" borderId="0" xfId="75" applyNumberFormat="1" applyFont="1" applyFill="1" applyBorder="1" applyProtection="1">
      <alignment horizontal="right"/>
      <protection locked="0"/>
    </xf>
    <xf numFmtId="176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77" fontId="12" fillId="33" borderId="12" xfId="75" applyNumberFormat="1" applyFont="1" applyBorder="1" applyProtection="1">
      <alignment horizontal="right"/>
      <protection/>
    </xf>
    <xf numFmtId="177" fontId="12" fillId="33" borderId="13" xfId="75" applyNumberFormat="1" applyFont="1" applyBorder="1" applyProtection="1">
      <alignment horizontal="right"/>
      <protection/>
    </xf>
    <xf numFmtId="177" fontId="12" fillId="33" borderId="14" xfId="75" applyNumberFormat="1" applyFont="1" applyBorder="1" applyProtection="1">
      <alignment horizontal="right"/>
      <protection/>
    </xf>
    <xf numFmtId="177" fontId="12" fillId="33" borderId="7" xfId="75" applyNumberFormat="1" applyFont="1" applyBorder="1" applyProtection="1">
      <alignment horizontal="right"/>
      <protection/>
    </xf>
    <xf numFmtId="177" fontId="12" fillId="33" borderId="25" xfId="75" applyNumberFormat="1" applyFont="1" applyBorder="1" applyProtection="1">
      <alignment horizontal="right"/>
      <protection/>
    </xf>
    <xf numFmtId="177" fontId="12" fillId="0" borderId="23" xfId="0" applyNumberFormat="1" applyFont="1" applyBorder="1" applyAlignment="1" applyProtection="1">
      <alignment horizontal="center"/>
      <protection locked="0"/>
    </xf>
    <xf numFmtId="177" fontId="12" fillId="0" borderId="7" xfId="75" applyNumberFormat="1" applyFont="1" applyFill="1" applyBorder="1" applyAlignment="1" applyProtection="1">
      <alignment horizontal="center"/>
      <protection locked="0"/>
    </xf>
    <xf numFmtId="177" fontId="12" fillId="0" borderId="7" xfId="0" applyNumberFormat="1" applyFont="1" applyBorder="1" applyAlignment="1" applyProtection="1">
      <alignment horizontal="center"/>
      <protection locked="0"/>
    </xf>
    <xf numFmtId="177" fontId="12" fillId="0" borderId="25" xfId="0" applyNumberFormat="1" applyFont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Alignment="1" applyProtection="1">
      <alignment horizontal="center"/>
      <protection locked="0"/>
    </xf>
    <xf numFmtId="177" fontId="12" fillId="28" borderId="7" xfId="58" applyNumberFormat="1" applyFont="1" applyBorder="1" applyProtection="1">
      <alignment horizontal="right"/>
      <protection locked="0"/>
    </xf>
    <xf numFmtId="177" fontId="12" fillId="33" borderId="7" xfId="58" applyNumberFormat="1" applyFont="1" applyFill="1" applyBorder="1" applyProtection="1">
      <alignment horizontal="right"/>
      <protection/>
    </xf>
    <xf numFmtId="177" fontId="12" fillId="28" borderId="25" xfId="58" applyNumberFormat="1" applyFont="1" applyFill="1" applyBorder="1" applyProtection="1">
      <alignment horizontal="right"/>
      <protection locked="0"/>
    </xf>
    <xf numFmtId="177" fontId="12" fillId="33" borderId="25" xfId="58" applyNumberFormat="1" applyFont="1" applyFill="1" applyBorder="1" applyProtection="1">
      <alignment horizontal="right"/>
      <protection/>
    </xf>
    <xf numFmtId="177" fontId="12" fillId="33" borderId="23" xfId="75" applyNumberFormat="1" applyFont="1" applyBorder="1" applyProtection="1">
      <alignment horizontal="right"/>
      <protection/>
    </xf>
    <xf numFmtId="177" fontId="12" fillId="28" borderId="7" xfId="58" applyNumberFormat="1" applyFont="1" applyFill="1" applyBorder="1" applyAlignment="1" applyProtection="1">
      <alignment horizontal="center"/>
      <protection locked="0"/>
    </xf>
    <xf numFmtId="177" fontId="12" fillId="28" borderId="7" xfId="58" applyNumberFormat="1" applyFont="1" applyFill="1" applyBorder="1" applyProtection="1">
      <alignment horizontal="right"/>
      <protection locked="0"/>
    </xf>
    <xf numFmtId="177" fontId="12" fillId="28" borderId="7" xfId="75" applyNumberFormat="1" applyFont="1" applyFill="1" applyBorder="1" applyProtection="1">
      <alignment horizontal="right"/>
      <protection locked="0"/>
    </xf>
    <xf numFmtId="177" fontId="12" fillId="28" borderId="25" xfId="75" applyNumberFormat="1" applyFont="1" applyFill="1" applyBorder="1" applyProtection="1">
      <alignment horizontal="right"/>
      <protection locked="0"/>
    </xf>
    <xf numFmtId="177" fontId="12" fillId="28" borderId="25" xfId="58" applyNumberFormat="1" applyFont="1" applyBorder="1" applyProtection="1">
      <alignment horizontal="right"/>
      <protection locked="0"/>
    </xf>
    <xf numFmtId="177" fontId="12" fillId="33" borderId="15" xfId="75" applyNumberFormat="1" applyFont="1" applyBorder="1" applyProtection="1">
      <alignment horizontal="right"/>
      <protection/>
    </xf>
    <xf numFmtId="177" fontId="12" fillId="28" borderId="16" xfId="58" applyNumberFormat="1" applyFont="1" applyBorder="1" applyProtection="1">
      <alignment horizontal="right"/>
      <protection locked="0"/>
    </xf>
    <xf numFmtId="177" fontId="12" fillId="28" borderId="17" xfId="58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/>
    </xf>
    <xf numFmtId="177" fontId="0" fillId="0" borderId="20" xfId="73" applyNumberFormat="1" applyFont="1" applyBorder="1" applyAlignment="1" applyProtection="1">
      <alignment vertical="top"/>
      <protection/>
    </xf>
    <xf numFmtId="177" fontId="0" fillId="0" borderId="21" xfId="73" applyNumberFormat="1" applyFont="1" applyBorder="1" applyAlignment="1" applyProtection="1">
      <alignment vertical="top"/>
      <protection/>
    </xf>
    <xf numFmtId="177" fontId="12" fillId="0" borderId="27" xfId="75" applyNumberFormat="1" applyFont="1" applyFill="1" applyBorder="1" applyProtection="1">
      <alignment horizontal="right"/>
      <protection/>
    </xf>
    <xf numFmtId="177" fontId="0" fillId="0" borderId="19" xfId="73" applyNumberFormat="1" applyFont="1" applyBorder="1" applyAlignment="1" applyProtection="1">
      <alignment vertical="top"/>
      <protection/>
    </xf>
    <xf numFmtId="173" fontId="12" fillId="33" borderId="7" xfId="0" applyNumberFormat="1" applyFont="1" applyFill="1" applyBorder="1" applyAlignment="1" applyProtection="1">
      <alignment/>
      <protection/>
    </xf>
    <xf numFmtId="173" fontId="12" fillId="28" borderId="7" xfId="0" applyNumberFormat="1" applyFont="1" applyFill="1" applyBorder="1" applyAlignment="1" applyProtection="1">
      <alignment/>
      <protection locked="0"/>
    </xf>
    <xf numFmtId="173" fontId="12" fillId="28" borderId="25" xfId="0" applyNumberFormat="1" applyFont="1" applyFill="1" applyBorder="1" applyAlignment="1" applyProtection="1">
      <alignment/>
      <protection locked="0"/>
    </xf>
    <xf numFmtId="173" fontId="2" fillId="35" borderId="0" xfId="49" applyNumberFormat="1" applyFill="1" applyBorder="1" applyAlignment="1" applyProtection="1">
      <alignment horizontal="center"/>
      <protection locked="0"/>
    </xf>
    <xf numFmtId="173" fontId="12" fillId="33" borderId="20" xfId="49" applyNumberFormat="1" applyFont="1" applyFill="1" applyBorder="1" applyAlignment="1" applyProtection="1">
      <alignment horizontal="right"/>
      <protection/>
    </xf>
    <xf numFmtId="173" fontId="12" fillId="33" borderId="21" xfId="49" applyNumberFormat="1" applyFont="1" applyFill="1" applyBorder="1" applyAlignment="1" applyProtection="1">
      <alignment horizontal="right"/>
      <protection/>
    </xf>
    <xf numFmtId="173" fontId="12" fillId="33" borderId="20" xfId="0" applyNumberFormat="1" applyFont="1" applyFill="1" applyBorder="1" applyAlignment="1" applyProtection="1">
      <alignment/>
      <protection/>
    </xf>
    <xf numFmtId="173" fontId="12" fillId="33" borderId="21" xfId="0" applyNumberFormat="1" applyFont="1" applyFill="1" applyBorder="1" applyAlignment="1" applyProtection="1">
      <alignment/>
      <protection/>
    </xf>
    <xf numFmtId="173" fontId="12" fillId="33" borderId="20" xfId="0" applyNumberFormat="1" applyFont="1" applyFill="1" applyBorder="1" applyAlignment="1" applyProtection="1">
      <alignment/>
      <protection/>
    </xf>
    <xf numFmtId="173" fontId="12" fillId="33" borderId="21" xfId="0" applyNumberFormat="1" applyFont="1" applyFill="1" applyBorder="1" applyAlignment="1" applyProtection="1">
      <alignment/>
      <protection/>
    </xf>
    <xf numFmtId="177" fontId="12" fillId="33" borderId="22" xfId="75" applyNumberFormat="1" applyFont="1" applyBorder="1" applyProtection="1">
      <alignment horizontal="right"/>
      <protection/>
    </xf>
    <xf numFmtId="177" fontId="12" fillId="0" borderId="23" xfId="0" applyNumberFormat="1" applyFont="1" applyFill="1" applyBorder="1" applyAlignment="1" applyProtection="1">
      <alignment horizontal="center"/>
      <protection locked="0"/>
    </xf>
    <xf numFmtId="177" fontId="12" fillId="33" borderId="24" xfId="75" applyNumberFormat="1" applyFont="1" applyBorder="1" applyProtection="1">
      <alignment horizontal="right"/>
      <protection/>
    </xf>
    <xf numFmtId="177" fontId="12" fillId="0" borderId="7" xfId="0" applyNumberFormat="1" applyFont="1" applyFill="1" applyBorder="1" applyAlignment="1" applyProtection="1">
      <alignment horizontal="center"/>
      <protection locked="0"/>
    </xf>
    <xf numFmtId="177" fontId="12" fillId="0" borderId="24" xfId="0" applyNumberFormat="1" applyFont="1" applyBorder="1" applyAlignment="1" applyProtection="1">
      <alignment horizontal="center"/>
      <protection locked="0"/>
    </xf>
    <xf numFmtId="177" fontId="12" fillId="33" borderId="23" xfId="75" applyNumberFormat="1" applyFont="1" applyFill="1" applyBorder="1" applyProtection="1">
      <alignment horizontal="right"/>
      <protection/>
    </xf>
    <xf numFmtId="177" fontId="12" fillId="33" borderId="23" xfId="75" applyNumberFormat="1" applyFont="1" applyBorder="1" applyProtection="1">
      <alignment horizontal="right"/>
      <protection/>
    </xf>
    <xf numFmtId="177" fontId="12" fillId="28" borderId="7" xfId="75" applyNumberFormat="1" applyFont="1" applyFill="1" applyBorder="1" applyProtection="1">
      <alignment horizontal="right"/>
      <protection locked="0"/>
    </xf>
    <xf numFmtId="177" fontId="12" fillId="28" borderId="24" xfId="75" applyNumberFormat="1" applyFont="1" applyFill="1" applyBorder="1" applyProtection="1">
      <alignment horizontal="right"/>
      <protection locked="0"/>
    </xf>
    <xf numFmtId="177" fontId="12" fillId="28" borderId="25" xfId="75" applyNumberFormat="1" applyFont="1" applyFill="1" applyBorder="1" applyProtection="1">
      <alignment horizontal="right"/>
      <protection locked="0"/>
    </xf>
    <xf numFmtId="177" fontId="12" fillId="28" borderId="24" xfId="75" applyNumberFormat="1" applyFont="1" applyFill="1" applyBorder="1" applyProtection="1">
      <alignment horizontal="right"/>
      <protection locked="0"/>
    </xf>
    <xf numFmtId="177" fontId="12" fillId="28" borderId="24" xfId="58" applyNumberFormat="1" applyFont="1" applyBorder="1" applyProtection="1">
      <alignment horizontal="right"/>
      <protection locked="0"/>
    </xf>
    <xf numFmtId="177" fontId="12" fillId="28" borderId="28" xfId="58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/>
    </xf>
    <xf numFmtId="177" fontId="16" fillId="0" borderId="20" xfId="0" applyNumberFormat="1" applyFont="1" applyBorder="1" applyAlignment="1" applyProtection="1">
      <alignment/>
      <protection/>
    </xf>
    <xf numFmtId="173" fontId="12" fillId="35" borderId="0" xfId="0" applyNumberFormat="1" applyFont="1" applyFill="1" applyBorder="1" applyAlignment="1" applyProtection="1">
      <alignment/>
      <protection locked="0"/>
    </xf>
    <xf numFmtId="173" fontId="12" fillId="33" borderId="7" xfId="0" applyNumberFormat="1" applyFont="1" applyFill="1" applyBorder="1" applyAlignment="1" applyProtection="1">
      <alignment/>
      <protection locked="0"/>
    </xf>
    <xf numFmtId="173" fontId="12" fillId="33" borderId="20" xfId="49" applyNumberFormat="1" applyFont="1" applyFill="1" applyBorder="1" applyAlignment="1" applyProtection="1">
      <alignment horizontal="right"/>
      <protection locked="0"/>
    </xf>
    <xf numFmtId="173" fontId="12" fillId="33" borderId="21" xfId="49" applyNumberFormat="1" applyFont="1" applyFill="1" applyBorder="1" applyAlignment="1" applyProtection="1">
      <alignment horizontal="right"/>
      <protection locked="0"/>
    </xf>
    <xf numFmtId="173" fontId="12" fillId="33" borderId="20" xfId="0" applyNumberFormat="1" applyFont="1" applyFill="1" applyBorder="1" applyAlignment="1" applyProtection="1">
      <alignment/>
      <protection locked="0"/>
    </xf>
    <xf numFmtId="173" fontId="12" fillId="33" borderId="21" xfId="0" applyNumberFormat="1" applyFont="1" applyFill="1" applyBorder="1" applyAlignment="1" applyProtection="1">
      <alignment/>
      <protection locked="0"/>
    </xf>
    <xf numFmtId="173" fontId="12" fillId="33" borderId="20" xfId="0" applyNumberFormat="1" applyFont="1" applyFill="1" applyBorder="1" applyAlignment="1" applyProtection="1">
      <alignment/>
      <protection locked="0"/>
    </xf>
    <xf numFmtId="173" fontId="12" fillId="33" borderId="21" xfId="0" applyNumberFormat="1" applyFont="1" applyFill="1" applyBorder="1" applyAlignment="1" applyProtection="1">
      <alignment/>
      <protection locked="0"/>
    </xf>
    <xf numFmtId="177" fontId="12" fillId="33" borderId="12" xfId="75" applyNumberFormat="1" applyFont="1" applyBorder="1" applyProtection="1">
      <alignment horizontal="right"/>
      <protection locked="0"/>
    </xf>
    <xf numFmtId="177" fontId="12" fillId="33" borderId="13" xfId="75" applyNumberFormat="1" applyFont="1" applyBorder="1" applyProtection="1">
      <alignment horizontal="right"/>
      <protection locked="0"/>
    </xf>
    <xf numFmtId="177" fontId="12" fillId="33" borderId="14" xfId="75" applyNumberFormat="1" applyFont="1" applyBorder="1" applyProtection="1">
      <alignment horizontal="right"/>
      <protection locked="0"/>
    </xf>
    <xf numFmtId="177" fontId="12" fillId="33" borderId="7" xfId="75" applyNumberFormat="1" applyFont="1" applyBorder="1" applyProtection="1">
      <alignment horizontal="right"/>
      <protection locked="0"/>
    </xf>
    <xf numFmtId="177" fontId="12" fillId="33" borderId="25" xfId="75" applyNumberFormat="1" applyFont="1" applyBorder="1" applyProtection="1">
      <alignment horizontal="right"/>
      <protection locked="0"/>
    </xf>
    <xf numFmtId="177" fontId="12" fillId="33" borderId="7" xfId="58" applyNumberFormat="1" applyFont="1" applyFill="1" applyBorder="1" applyProtection="1">
      <alignment horizontal="right"/>
      <protection locked="0"/>
    </xf>
    <xf numFmtId="177" fontId="12" fillId="33" borderId="25" xfId="58" applyNumberFormat="1" applyFont="1" applyFill="1" applyBorder="1" applyProtection="1">
      <alignment horizontal="right"/>
      <protection locked="0"/>
    </xf>
    <xf numFmtId="177" fontId="12" fillId="33" borderId="23" xfId="75" applyNumberFormat="1" applyFont="1" applyBorder="1" applyProtection="1">
      <alignment horizontal="right"/>
      <protection locked="0"/>
    </xf>
    <xf numFmtId="177" fontId="12" fillId="33" borderId="15" xfId="75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0" fillId="0" borderId="20" xfId="73" applyNumberFormat="1" applyFont="1" applyBorder="1" applyAlignment="1" applyProtection="1">
      <alignment vertical="top"/>
      <protection locked="0"/>
    </xf>
    <xf numFmtId="177" fontId="0" fillId="0" borderId="21" xfId="73" applyNumberFormat="1" applyFont="1" applyBorder="1" applyAlignment="1" applyProtection="1">
      <alignment vertical="top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0" fillId="0" borderId="19" xfId="73" applyNumberFormat="1" applyFont="1" applyBorder="1" applyAlignment="1" applyProtection="1">
      <alignment vertical="top"/>
      <protection locked="0"/>
    </xf>
    <xf numFmtId="177" fontId="12" fillId="33" borderId="22" xfId="75" applyNumberFormat="1" applyFont="1" applyBorder="1" applyProtection="1">
      <alignment horizontal="right"/>
      <protection locked="0"/>
    </xf>
    <xf numFmtId="177" fontId="12" fillId="33" borderId="24" xfId="75" applyNumberFormat="1" applyFont="1" applyBorder="1" applyProtection="1">
      <alignment horizontal="right"/>
      <protection locked="0"/>
    </xf>
    <xf numFmtId="177" fontId="12" fillId="33" borderId="23" xfId="75" applyNumberFormat="1" applyFont="1" applyFill="1" applyBorder="1" applyProtection="1">
      <alignment horizontal="right"/>
      <protection locked="0"/>
    </xf>
    <xf numFmtId="177" fontId="12" fillId="33" borderId="23" xfId="75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16" fillId="0" borderId="0" xfId="0" applyNumberFormat="1" applyFont="1" applyAlignment="1" applyProtection="1">
      <alignment/>
      <protection locked="0"/>
    </xf>
    <xf numFmtId="0" fontId="2" fillId="35" borderId="0" xfId="49" applyFont="1" applyFill="1" applyBorder="1" applyAlignment="1" applyProtection="1">
      <alignment horizontal="center"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28" xfId="57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3" fillId="0" borderId="29" xfId="57" applyFont="1" applyBorder="1" applyAlignment="1" applyProtection="1">
      <alignment horizontal="center" vertical="center" wrapText="1"/>
      <protection locked="0"/>
    </xf>
    <xf numFmtId="0" fontId="13" fillId="0" borderId="30" xfId="57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52" applyFont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vertical="top" wrapText="1"/>
      <protection locked="0"/>
    </xf>
    <xf numFmtId="177" fontId="14" fillId="0" borderId="23" xfId="0" applyNumberFormat="1" applyFont="1" applyFill="1" applyBorder="1" applyAlignment="1" applyProtection="1">
      <alignment horizontal="center"/>
      <protection locked="0"/>
    </xf>
    <xf numFmtId="177" fontId="14" fillId="0" borderId="7" xfId="75" applyNumberFormat="1" applyFont="1" applyFill="1" applyBorder="1" applyAlignment="1" applyProtection="1">
      <alignment horizontal="center"/>
      <protection locked="0"/>
    </xf>
    <xf numFmtId="177" fontId="14" fillId="33" borderId="7" xfId="75" applyNumberFormat="1" applyFont="1" applyBorder="1" applyProtection="1">
      <alignment horizontal="right"/>
      <protection/>
    </xf>
    <xf numFmtId="177" fontId="14" fillId="33" borderId="25" xfId="75" applyNumberFormat="1" applyFont="1" applyBorder="1" applyProtection="1">
      <alignment horizontal="right"/>
      <protection/>
    </xf>
    <xf numFmtId="177" fontId="14" fillId="0" borderId="7" xfId="0" applyNumberFormat="1" applyFont="1" applyFill="1" applyBorder="1" applyAlignment="1" applyProtection="1">
      <alignment horizontal="center"/>
      <protection locked="0"/>
    </xf>
    <xf numFmtId="177" fontId="14" fillId="0" borderId="7" xfId="0" applyNumberFormat="1" applyFont="1" applyBorder="1" applyAlignment="1" applyProtection="1">
      <alignment horizontal="center"/>
      <protection locked="0"/>
    </xf>
    <xf numFmtId="177" fontId="14" fillId="0" borderId="25" xfId="0" applyNumberFormat="1" applyFont="1" applyBorder="1" applyAlignment="1" applyProtection="1">
      <alignment horizontal="center"/>
      <protection locked="0"/>
    </xf>
    <xf numFmtId="177" fontId="14" fillId="0" borderId="7" xfId="58" applyNumberFormat="1" applyFont="1" applyFill="1" applyBorder="1" applyAlignment="1" applyProtection="1">
      <alignment horizontal="center"/>
      <protection locked="0"/>
    </xf>
    <xf numFmtId="177" fontId="14" fillId="28" borderId="7" xfId="58" applyNumberFormat="1" applyFont="1" applyFill="1" applyBorder="1" applyProtection="1">
      <alignment horizontal="right"/>
      <protection locked="0"/>
    </xf>
    <xf numFmtId="177" fontId="14" fillId="33" borderId="7" xfId="58" applyNumberFormat="1" applyFont="1" applyFill="1" applyBorder="1" applyProtection="1">
      <alignment horizontal="right"/>
      <protection/>
    </xf>
    <xf numFmtId="177" fontId="14" fillId="28" borderId="25" xfId="58" applyNumberFormat="1" applyFont="1" applyFill="1" applyBorder="1" applyProtection="1">
      <alignment horizontal="right"/>
      <protection locked="0"/>
    </xf>
    <xf numFmtId="177" fontId="14" fillId="33" borderId="25" xfId="58" applyNumberFormat="1" applyFont="1" applyFill="1" applyBorder="1" applyProtection="1">
      <alignment horizontal="right"/>
      <protection/>
    </xf>
    <xf numFmtId="0" fontId="14" fillId="0" borderId="24" xfId="0" applyFont="1" applyBorder="1" applyAlignment="1" applyProtection="1">
      <alignment vertical="top" wrapText="1"/>
      <protection locked="0"/>
    </xf>
    <xf numFmtId="177" fontId="14" fillId="33" borderId="23" xfId="75" applyNumberFormat="1" applyFont="1" applyFill="1" applyBorder="1" applyProtection="1">
      <alignment horizontal="right"/>
      <protection/>
    </xf>
    <xf numFmtId="177" fontId="14" fillId="33" borderId="23" xfId="75" applyNumberFormat="1" applyFont="1" applyBorder="1" applyProtection="1">
      <alignment horizontal="right"/>
      <protection/>
    </xf>
    <xf numFmtId="177" fontId="14" fillId="28" borderId="7" xfId="75" applyNumberFormat="1" applyFont="1" applyFill="1" applyBorder="1" applyProtection="1">
      <alignment horizontal="right"/>
      <protection locked="0"/>
    </xf>
    <xf numFmtId="177" fontId="14" fillId="28" borderId="25" xfId="75" applyNumberFormat="1" applyFont="1" applyFill="1" applyBorder="1" applyProtection="1">
      <alignment horizontal="right"/>
      <protection locked="0"/>
    </xf>
    <xf numFmtId="177" fontId="14" fillId="28" borderId="7" xfId="58" applyNumberFormat="1" applyFont="1" applyBorder="1" applyProtection="1">
      <alignment horizontal="right"/>
      <protection locked="0"/>
    </xf>
    <xf numFmtId="177" fontId="14" fillId="28" borderId="25" xfId="58" applyNumberFormat="1" applyFont="1" applyBorder="1" applyProtection="1">
      <alignment horizontal="right"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26" xfId="0" applyFont="1" applyBorder="1" applyAlignment="1" applyProtection="1">
      <alignment vertical="top" wrapText="1"/>
      <protection locked="0"/>
    </xf>
    <xf numFmtId="177" fontId="14" fillId="33" borderId="15" xfId="75" applyNumberFormat="1" applyFont="1" applyBorder="1" applyProtection="1">
      <alignment horizontal="right"/>
      <protection/>
    </xf>
    <xf numFmtId="177" fontId="14" fillId="28" borderId="16" xfId="58" applyNumberFormat="1" applyFont="1" applyBorder="1" applyProtection="1">
      <alignment horizontal="right"/>
      <protection locked="0"/>
    </xf>
    <xf numFmtId="177" fontId="14" fillId="28" borderId="31" xfId="58" applyNumberFormat="1" applyFont="1" applyBorder="1" applyProtection="1">
      <alignment horizontal="right"/>
      <protection locked="0"/>
    </xf>
    <xf numFmtId="0" fontId="35" fillId="0" borderId="12" xfId="57" applyFont="1" applyBorder="1" applyProtection="1">
      <alignment horizontal="center" vertical="center" wrapText="1"/>
      <protection locked="0"/>
    </xf>
    <xf numFmtId="0" fontId="35" fillId="0" borderId="22" xfId="57" applyFont="1" applyBorder="1" applyAlignment="1" applyProtection="1">
      <alignment horizontal="center" vertical="center" wrapText="1"/>
      <protection locked="0"/>
    </xf>
    <xf numFmtId="0" fontId="35" fillId="0" borderId="13" xfId="57" applyFont="1" applyBorder="1" applyProtection="1">
      <alignment horizontal="center" vertical="center" wrapText="1"/>
      <protection locked="0"/>
    </xf>
    <xf numFmtId="0" fontId="35" fillId="0" borderId="14" xfId="57" applyFont="1" applyBorder="1" applyProtection="1">
      <alignment horizontal="center" vertical="center" wrapText="1"/>
      <protection locked="0"/>
    </xf>
    <xf numFmtId="0" fontId="35" fillId="0" borderId="15" xfId="57" applyFont="1" applyBorder="1" applyProtection="1">
      <alignment horizontal="center" vertical="center" wrapText="1"/>
      <protection locked="0"/>
    </xf>
    <xf numFmtId="0" fontId="35" fillId="0" borderId="28" xfId="57" applyFont="1" applyBorder="1" applyAlignment="1" applyProtection="1">
      <alignment horizontal="center" vertical="center" wrapText="1"/>
      <protection locked="0"/>
    </xf>
    <xf numFmtId="0" fontId="35" fillId="0" borderId="15" xfId="57" applyFont="1" applyBorder="1" applyProtection="1">
      <alignment horizontal="center" vertical="center" wrapText="1"/>
      <protection locked="0"/>
    </xf>
    <xf numFmtId="0" fontId="35" fillId="0" borderId="16" xfId="57" applyFont="1" applyBorder="1" applyProtection="1">
      <alignment horizontal="center" vertical="center" wrapText="1"/>
      <protection locked="0"/>
    </xf>
    <xf numFmtId="0" fontId="35" fillId="0" borderId="17" xfId="57" applyFont="1" applyBorder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177" fontId="14" fillId="33" borderId="12" xfId="75" applyNumberFormat="1" applyFont="1" applyBorder="1" applyProtection="1">
      <alignment horizontal="right"/>
      <protection/>
    </xf>
    <xf numFmtId="177" fontId="14" fillId="33" borderId="13" xfId="75" applyNumberFormat="1" applyFont="1" applyBorder="1" applyProtection="1">
      <alignment horizontal="right"/>
      <protection/>
    </xf>
    <xf numFmtId="177" fontId="14" fillId="33" borderId="14" xfId="75" applyNumberFormat="1" applyFont="1" applyBorder="1" applyProtection="1">
      <alignment horizontal="right"/>
      <protection/>
    </xf>
    <xf numFmtId="177" fontId="14" fillId="0" borderId="23" xfId="0" applyNumberFormat="1" applyFont="1" applyBorder="1" applyAlignment="1" applyProtection="1">
      <alignment horizontal="center"/>
      <protection locked="0"/>
    </xf>
    <xf numFmtId="177" fontId="14" fillId="28" borderId="7" xfId="58" applyNumberFormat="1" applyFont="1" applyFill="1" applyBorder="1" applyAlignment="1" applyProtection="1">
      <alignment horizontal="center"/>
      <protection locked="0"/>
    </xf>
    <xf numFmtId="14" fontId="14" fillId="0" borderId="23" xfId="0" applyNumberFormat="1" applyFont="1" applyBorder="1" applyAlignment="1" applyProtection="1">
      <alignment/>
      <protection locked="0"/>
    </xf>
    <xf numFmtId="177" fontId="14" fillId="28" borderId="17" xfId="58" applyNumberFormat="1" applyFont="1" applyBorder="1" applyProtection="1">
      <alignment horizontal="right"/>
      <protection locked="0"/>
    </xf>
    <xf numFmtId="0" fontId="35" fillId="0" borderId="29" xfId="57" applyFont="1" applyBorder="1" applyAlignment="1" applyProtection="1">
      <alignment horizontal="center" vertical="center" wrapText="1"/>
      <protection locked="0"/>
    </xf>
    <xf numFmtId="0" fontId="35" fillId="0" borderId="30" xfId="57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35" fillId="0" borderId="0" xfId="52" applyFont="1" applyAlignment="1" applyProtection="1">
      <alignment horizontal="center" vertical="center" wrapText="1"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iana\Desktop\&#1056;&#1086;&#1079;&#1085;&#1080;&#1095;&#1085;&#1099;&#1081;%20&#1088;&#1099;&#1085;&#1086;&#1082;\&#1058;&#1072;&#1088;&#1080;&#1092;\&#1058;&#1072;&#1088;&#1080;&#1092;%202023\&#1041;&#1072;&#1083;&#1072;&#1085;&#1089;\sm@rtbuy\&#1055;1.5-2023%20&#1058;&#1088;&#1086;&#1080;&#1094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даты"/>
      <sheetName val="Table"/>
      <sheetName val="Справочник"/>
      <sheetName val="Ожид ФР"/>
      <sheetName val="жилой фонд"/>
      <sheetName val="Справ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Data"/>
      <sheetName val="CTN"/>
      <sheetName val="TC"/>
      <sheetName val="свод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sapactivexlhiddensheet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Баланс мощности (23)"/>
      <sheetName val="TEHSHEET"/>
    </sheetNames>
    <sheetDataSet>
      <sheetData sheetId="0"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K115"/>
  <sheetViews>
    <sheetView view="pageBreakPreview" zoomScale="70" zoomScaleNormal="70" zoomScaleSheetLayoutView="70" zoomScalePageLayoutView="0" workbookViewId="0" topLeftCell="A1">
      <pane xSplit="2" ySplit="6" topLeftCell="D64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79" sqref="K79"/>
    </sheetView>
  </sheetViews>
  <sheetFormatPr defaultColWidth="9.00390625" defaultRowHeight="12.75"/>
  <cols>
    <col min="1" max="1" width="6.875" style="2" customWidth="1"/>
    <col min="2" max="2" width="27.375" style="2" customWidth="1"/>
    <col min="3" max="12" width="10.25390625" style="2" customWidth="1"/>
    <col min="13" max="13" width="16.375" style="2" customWidth="1"/>
    <col min="14" max="19" width="10.25390625" style="2" customWidth="1"/>
    <col min="20" max="20" width="8.375" style="2" customWidth="1"/>
    <col min="21" max="24" width="10.25390625" style="2" customWidth="1"/>
    <col min="25" max="25" width="8.125" style="2" customWidth="1"/>
    <col min="26" max="27" width="10.25390625" style="2" customWidth="1"/>
    <col min="28" max="28" width="11.375" style="2" customWidth="1"/>
    <col min="29" max="29" width="10.625" style="2" bestFit="1" customWidth="1"/>
    <col min="30" max="30" width="8.125" style="2" customWidth="1"/>
    <col min="31" max="31" width="11.25390625" style="2" customWidth="1"/>
    <col min="32" max="32" width="10.625" style="2" bestFit="1" customWidth="1"/>
    <col min="33" max="33" width="10.375" style="2" hidden="1" customWidth="1"/>
    <col min="34" max="34" width="10.625" style="2" hidden="1" customWidth="1"/>
    <col min="35" max="35" width="9.125" style="2" hidden="1" customWidth="1"/>
    <col min="36" max="36" width="11.375" style="2" hidden="1" customWidth="1"/>
    <col min="37" max="37" width="10.625" style="2" hidden="1" customWidth="1"/>
    <col min="38" max="16384" width="9.125" style="2" customWidth="1"/>
  </cols>
  <sheetData>
    <row r="1" spans="26:27" ht="15.75">
      <c r="Z1" s="146" t="s">
        <v>44</v>
      </c>
      <c r="AA1" s="146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7" t="s">
        <v>18</v>
      </c>
      <c r="AA2" s="148"/>
    </row>
    <row r="3" spans="1:27" ht="23.25" customHeight="1">
      <c r="A3" s="149" t="s">
        <v>72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40" t="s">
        <v>19</v>
      </c>
      <c r="B5" s="144" t="s">
        <v>1</v>
      </c>
      <c r="C5" s="140" t="s">
        <v>108</v>
      </c>
      <c r="D5" s="141"/>
      <c r="E5" s="141"/>
      <c r="F5" s="141"/>
      <c r="G5" s="142"/>
      <c r="H5" s="140" t="s">
        <v>109</v>
      </c>
      <c r="I5" s="141"/>
      <c r="J5" s="141"/>
      <c r="K5" s="141"/>
      <c r="L5" s="142"/>
      <c r="M5" s="140" t="s">
        <v>110</v>
      </c>
      <c r="N5" s="141"/>
      <c r="O5" s="141"/>
      <c r="P5" s="141"/>
      <c r="Q5" s="142"/>
      <c r="R5" s="140" t="s">
        <v>111</v>
      </c>
      <c r="S5" s="141"/>
      <c r="T5" s="141"/>
      <c r="U5" s="141"/>
      <c r="V5" s="142"/>
      <c r="W5" s="140" t="s">
        <v>112</v>
      </c>
      <c r="X5" s="141"/>
      <c r="Y5" s="141"/>
      <c r="Z5" s="141"/>
      <c r="AA5" s="142"/>
    </row>
    <row r="6" spans="1:27" s="1" customFormat="1" ht="24" customHeight="1" thickBot="1">
      <c r="A6" s="143"/>
      <c r="B6" s="145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1.5">
      <c r="A8" s="18" t="s">
        <v>3</v>
      </c>
      <c r="B8" s="19" t="s">
        <v>20</v>
      </c>
      <c r="C8" s="55">
        <f>C18+C20+C21</f>
        <v>114.69480000000001</v>
      </c>
      <c r="D8" s="56">
        <f>D14+D15+D16+D17</f>
        <v>114.6948</v>
      </c>
      <c r="E8" s="56">
        <f>E9+E14+E15+E16+E17</f>
        <v>0</v>
      </c>
      <c r="F8" s="56">
        <f>F9+F14+F15+F16+F17</f>
        <v>114.6948</v>
      </c>
      <c r="G8" s="57">
        <f>G9+G14+G15+G16+G17</f>
        <v>64.75875849760001</v>
      </c>
      <c r="H8" s="55">
        <f>H18+H20+H21</f>
        <v>58.77799999999999</v>
      </c>
      <c r="I8" s="56">
        <f>I14+I15+I16+I17</f>
        <v>58.778</v>
      </c>
      <c r="J8" s="56">
        <f>J9+J14+J15+J16+J17</f>
        <v>0</v>
      </c>
      <c r="K8" s="56">
        <f>K9+K14+K15+K16+K17</f>
        <v>58.778</v>
      </c>
      <c r="L8" s="57">
        <f>L9+L14+L15+L16+L17</f>
        <v>34.359579999999994</v>
      </c>
      <c r="M8" s="55">
        <f>M18+M20+M21</f>
        <v>57.099</v>
      </c>
      <c r="N8" s="56">
        <f>N14+N15+N16+N17</f>
        <v>57.099</v>
      </c>
      <c r="O8" s="56">
        <f>O9+O14+O15+O16+O17</f>
        <v>0</v>
      </c>
      <c r="P8" s="56">
        <f>P9+P14+P15+P16+P17</f>
        <v>57.099</v>
      </c>
      <c r="Q8" s="57">
        <f>Q9+Q14+Q15+Q16+Q17</f>
        <v>34.108239999999995</v>
      </c>
      <c r="R8" s="55">
        <f>R18+R20+R21</f>
        <v>115.87699999999998</v>
      </c>
      <c r="S8" s="56">
        <f>S14+S15+S16+S17</f>
        <v>115.877</v>
      </c>
      <c r="T8" s="56">
        <f>T9+T14+T15+T16+T17</f>
        <v>0</v>
      </c>
      <c r="U8" s="56">
        <f>U9+U14+U15+U16+U17</f>
        <v>115.877</v>
      </c>
      <c r="V8" s="57">
        <f>V9+V14+V15+V16+V17</f>
        <v>68.46781999999999</v>
      </c>
      <c r="W8" s="55">
        <f>W18+W20+W21</f>
        <v>116.5</v>
      </c>
      <c r="X8" s="56">
        <f>X14+X15+X16+X17</f>
        <v>116.5</v>
      </c>
      <c r="Y8" s="56">
        <f>Y9+Y14+Y15+Y16+Y17</f>
        <v>0</v>
      </c>
      <c r="Z8" s="56">
        <f>Z9+Z14+Z15+Z16+Z17</f>
        <v>116.5</v>
      </c>
      <c r="AA8" s="57">
        <f>AA9+AA14+AA15+AA16+AA17</f>
        <v>68.575</v>
      </c>
    </row>
    <row r="9" spans="1:27" s="1" customFormat="1" ht="15.75">
      <c r="A9" s="20" t="s">
        <v>13</v>
      </c>
      <c r="B9" s="21" t="s">
        <v>21</v>
      </c>
      <c r="C9" s="60" t="s">
        <v>31</v>
      </c>
      <c r="D9" s="61" t="s">
        <v>31</v>
      </c>
      <c r="E9" s="58">
        <f>E11</f>
        <v>0</v>
      </c>
      <c r="F9" s="58">
        <f>F11+F12</f>
        <v>114.6948</v>
      </c>
      <c r="G9" s="59">
        <f>G11+G12+G13</f>
        <v>64.75875849760001</v>
      </c>
      <c r="H9" s="60" t="s">
        <v>31</v>
      </c>
      <c r="I9" s="61" t="s">
        <v>31</v>
      </c>
      <c r="J9" s="58">
        <f>J11</f>
        <v>0</v>
      </c>
      <c r="K9" s="58">
        <f>K11+K12</f>
        <v>58.778</v>
      </c>
      <c r="L9" s="59">
        <f>L11+L12+L13</f>
        <v>34.359579999999994</v>
      </c>
      <c r="M9" s="60" t="s">
        <v>31</v>
      </c>
      <c r="N9" s="61" t="s">
        <v>31</v>
      </c>
      <c r="O9" s="58">
        <f>O11</f>
        <v>0</v>
      </c>
      <c r="P9" s="58">
        <f>P11+P12</f>
        <v>57.099</v>
      </c>
      <c r="Q9" s="59">
        <f>Q11+Q12+Q13</f>
        <v>34.108239999999995</v>
      </c>
      <c r="R9" s="60" t="s">
        <v>31</v>
      </c>
      <c r="S9" s="61" t="s">
        <v>31</v>
      </c>
      <c r="T9" s="58">
        <f>T11</f>
        <v>0</v>
      </c>
      <c r="U9" s="58">
        <f>U11+U12</f>
        <v>115.877</v>
      </c>
      <c r="V9" s="59">
        <f>V11+V12+V13</f>
        <v>68.46781999999999</v>
      </c>
      <c r="W9" s="60" t="s">
        <v>31</v>
      </c>
      <c r="X9" s="61" t="s">
        <v>31</v>
      </c>
      <c r="Y9" s="58">
        <f>Y11</f>
        <v>0</v>
      </c>
      <c r="Z9" s="58">
        <f>Z11+Z12</f>
        <v>116.5</v>
      </c>
      <c r="AA9" s="59">
        <f>AA11+AA12+AA13</f>
        <v>68.575</v>
      </c>
    </row>
    <row r="10" spans="1:27" s="1" customFormat="1" ht="15.75">
      <c r="A10" s="20"/>
      <c r="B10" s="21" t="s">
        <v>22</v>
      </c>
      <c r="C10" s="60" t="s">
        <v>31</v>
      </c>
      <c r="D10" s="62" t="s">
        <v>31</v>
      </c>
      <c r="E10" s="62" t="s">
        <v>31</v>
      </c>
      <c r="F10" s="62" t="s">
        <v>31</v>
      </c>
      <c r="G10" s="63" t="s">
        <v>31</v>
      </c>
      <c r="H10" s="60" t="s">
        <v>31</v>
      </c>
      <c r="I10" s="62" t="s">
        <v>31</v>
      </c>
      <c r="J10" s="62" t="s">
        <v>31</v>
      </c>
      <c r="K10" s="62" t="s">
        <v>31</v>
      </c>
      <c r="L10" s="63" t="s">
        <v>31</v>
      </c>
      <c r="M10" s="60" t="s">
        <v>31</v>
      </c>
      <c r="N10" s="62" t="s">
        <v>31</v>
      </c>
      <c r="O10" s="62" t="s">
        <v>31</v>
      </c>
      <c r="P10" s="62" t="s">
        <v>31</v>
      </c>
      <c r="Q10" s="63" t="s">
        <v>31</v>
      </c>
      <c r="R10" s="60" t="s">
        <v>31</v>
      </c>
      <c r="S10" s="62" t="s">
        <v>31</v>
      </c>
      <c r="T10" s="62" t="s">
        <v>31</v>
      </c>
      <c r="U10" s="62" t="s">
        <v>31</v>
      </c>
      <c r="V10" s="63" t="s">
        <v>31</v>
      </c>
      <c r="W10" s="60" t="s">
        <v>31</v>
      </c>
      <c r="X10" s="62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1" t="s">
        <v>9</v>
      </c>
      <c r="C11" s="60" t="s">
        <v>31</v>
      </c>
      <c r="D11" s="64" t="s">
        <v>31</v>
      </c>
      <c r="E11" s="65"/>
      <c r="F11" s="66">
        <f>D8-D18-D20-D21-E11-G11</f>
        <v>114.6948</v>
      </c>
      <c r="G11" s="67"/>
      <c r="H11" s="60" t="s">
        <v>31</v>
      </c>
      <c r="I11" s="64" t="s">
        <v>31</v>
      </c>
      <c r="J11" s="65"/>
      <c r="K11" s="66">
        <f>I8-I18-I20-I21-J11-L11</f>
        <v>58.778</v>
      </c>
      <c r="L11" s="67"/>
      <c r="M11" s="60" t="s">
        <v>31</v>
      </c>
      <c r="N11" s="64" t="s">
        <v>31</v>
      </c>
      <c r="O11" s="65"/>
      <c r="P11" s="66">
        <f>N8-N18-N20-N21-O11-Q11</f>
        <v>57.099</v>
      </c>
      <c r="Q11" s="67"/>
      <c r="R11" s="60" t="s">
        <v>31</v>
      </c>
      <c r="S11" s="64" t="s">
        <v>31</v>
      </c>
      <c r="T11" s="65"/>
      <c r="U11" s="66">
        <f>S8-S18-S20-S21-T11-V11</f>
        <v>115.877</v>
      </c>
      <c r="V11" s="67"/>
      <c r="W11" s="60" t="s">
        <v>31</v>
      </c>
      <c r="X11" s="64" t="s">
        <v>31</v>
      </c>
      <c r="Y11" s="65"/>
      <c r="Z11" s="66">
        <f>X8-X18-X20-X21-Y11-AA11</f>
        <v>116.5</v>
      </c>
      <c r="AA11" s="67"/>
    </row>
    <row r="12" spans="1:27" s="1" customFormat="1" ht="15.75">
      <c r="A12" s="20" t="s">
        <v>34</v>
      </c>
      <c r="B12" s="21" t="s">
        <v>10</v>
      </c>
      <c r="C12" s="60" t="s">
        <v>31</v>
      </c>
      <c r="D12" s="64" t="s">
        <v>31</v>
      </c>
      <c r="E12" s="64" t="s">
        <v>31</v>
      </c>
      <c r="F12" s="66">
        <f>E8-E18-E20-E21-G12</f>
        <v>0</v>
      </c>
      <c r="G12" s="67"/>
      <c r="H12" s="60" t="s">
        <v>31</v>
      </c>
      <c r="I12" s="64" t="s">
        <v>31</v>
      </c>
      <c r="J12" s="64" t="s">
        <v>31</v>
      </c>
      <c r="K12" s="66">
        <f>J8-J18-J20-J21-L12</f>
        <v>0</v>
      </c>
      <c r="L12" s="67"/>
      <c r="M12" s="60" t="s">
        <v>31</v>
      </c>
      <c r="N12" s="64" t="s">
        <v>31</v>
      </c>
      <c r="O12" s="64" t="s">
        <v>31</v>
      </c>
      <c r="P12" s="66">
        <f>O8-O18-O20-O21-Q12</f>
        <v>0</v>
      </c>
      <c r="Q12" s="67"/>
      <c r="R12" s="60" t="s">
        <v>31</v>
      </c>
      <c r="S12" s="64" t="s">
        <v>31</v>
      </c>
      <c r="T12" s="64" t="s">
        <v>31</v>
      </c>
      <c r="U12" s="66">
        <f>T8-T18-T20-T21-V12</f>
        <v>0</v>
      </c>
      <c r="V12" s="67"/>
      <c r="W12" s="60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1" t="s">
        <v>11</v>
      </c>
      <c r="C13" s="60" t="s">
        <v>31</v>
      </c>
      <c r="D13" s="64" t="s">
        <v>31</v>
      </c>
      <c r="E13" s="64" t="s">
        <v>31</v>
      </c>
      <c r="F13" s="64" t="s">
        <v>31</v>
      </c>
      <c r="G13" s="68">
        <f>F8-F18-F20-F21</f>
        <v>64.75875849760001</v>
      </c>
      <c r="H13" s="60" t="s">
        <v>31</v>
      </c>
      <c r="I13" s="64" t="s">
        <v>31</v>
      </c>
      <c r="J13" s="64" t="s">
        <v>31</v>
      </c>
      <c r="K13" s="64" t="s">
        <v>31</v>
      </c>
      <c r="L13" s="68">
        <f>K8-K18-K20-K21</f>
        <v>34.359579999999994</v>
      </c>
      <c r="M13" s="60" t="s">
        <v>31</v>
      </c>
      <c r="N13" s="64" t="s">
        <v>31</v>
      </c>
      <c r="O13" s="64" t="s">
        <v>31</v>
      </c>
      <c r="P13" s="64" t="s">
        <v>31</v>
      </c>
      <c r="Q13" s="68">
        <f>P8-P18-P20-P21</f>
        <v>34.108239999999995</v>
      </c>
      <c r="R13" s="60" t="s">
        <v>31</v>
      </c>
      <c r="S13" s="64" t="s">
        <v>31</v>
      </c>
      <c r="T13" s="64" t="s">
        <v>31</v>
      </c>
      <c r="U13" s="64" t="s">
        <v>31</v>
      </c>
      <c r="V13" s="68">
        <f>U8-U18-U20-U21</f>
        <v>68.46781999999999</v>
      </c>
      <c r="W13" s="60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68.575</v>
      </c>
    </row>
    <row r="14" spans="1:27" s="1" customFormat="1" ht="15.75">
      <c r="A14" s="20" t="s">
        <v>14</v>
      </c>
      <c r="B14" s="21" t="s">
        <v>38</v>
      </c>
      <c r="C14" s="69">
        <f>SUM(D14:G14)</f>
        <v>0</v>
      </c>
      <c r="D14" s="70"/>
      <c r="E14" s="70"/>
      <c r="F14" s="70"/>
      <c r="G14" s="67"/>
      <c r="H14" s="69">
        <f>SUM(I14:L14)</f>
        <v>0</v>
      </c>
      <c r="I14" s="70"/>
      <c r="J14" s="70"/>
      <c r="K14" s="70"/>
      <c r="L14" s="67"/>
      <c r="M14" s="69">
        <f>SUM(N14:Q14)</f>
        <v>0</v>
      </c>
      <c r="N14" s="70"/>
      <c r="O14" s="70"/>
      <c r="P14" s="70"/>
      <c r="Q14" s="67"/>
      <c r="R14" s="69">
        <f>SUM(S14:V14)</f>
        <v>0</v>
      </c>
      <c r="S14" s="70"/>
      <c r="T14" s="70"/>
      <c r="U14" s="70"/>
      <c r="V14" s="67"/>
      <c r="W14" s="69">
        <f>SUM(X14:AA14)</f>
        <v>0</v>
      </c>
      <c r="X14" s="70"/>
      <c r="Y14" s="70"/>
      <c r="Z14" s="70"/>
      <c r="AA14" s="67"/>
    </row>
    <row r="15" spans="1:27" s="1" customFormat="1" ht="15.75">
      <c r="A15" s="20" t="s">
        <v>15</v>
      </c>
      <c r="B15" s="21" t="s">
        <v>60</v>
      </c>
      <c r="C15" s="69">
        <f>SUM(D15:G15)</f>
        <v>0</v>
      </c>
      <c r="D15" s="71"/>
      <c r="E15" s="71"/>
      <c r="F15" s="71"/>
      <c r="G15" s="67"/>
      <c r="H15" s="69">
        <f>SUM(I15:L15)</f>
        <v>0</v>
      </c>
      <c r="I15" s="71"/>
      <c r="J15" s="71"/>
      <c r="K15" s="71"/>
      <c r="L15" s="67"/>
      <c r="M15" s="69">
        <f>SUM(N15:Q15)</f>
        <v>0</v>
      </c>
      <c r="N15" s="71"/>
      <c r="O15" s="71"/>
      <c r="P15" s="71"/>
      <c r="Q15" s="67"/>
      <c r="R15" s="69">
        <f>SUM(S15:V15)</f>
        <v>0</v>
      </c>
      <c r="S15" s="71"/>
      <c r="T15" s="71"/>
      <c r="U15" s="71"/>
      <c r="V15" s="67"/>
      <c r="W15" s="69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61</v>
      </c>
      <c r="C16" s="69">
        <f>SUM(D16:G16)</f>
        <v>114.6948</v>
      </c>
      <c r="D16" s="71">
        <v>114.6948</v>
      </c>
      <c r="E16" s="71"/>
      <c r="F16" s="71"/>
      <c r="G16" s="67"/>
      <c r="H16" s="69">
        <f>SUM(I16:L16)</f>
        <v>58.778</v>
      </c>
      <c r="I16" s="71">
        <v>58.778</v>
      </c>
      <c r="J16" s="71"/>
      <c r="K16" s="71"/>
      <c r="L16" s="67"/>
      <c r="M16" s="69">
        <f>SUM(N16:Q16)</f>
        <v>57.099</v>
      </c>
      <c r="N16" s="71">
        <v>57.099</v>
      </c>
      <c r="O16" s="71"/>
      <c r="P16" s="71"/>
      <c r="Q16" s="67"/>
      <c r="R16" s="69">
        <f>SUM(S16:V16)</f>
        <v>115.877</v>
      </c>
      <c r="S16" s="71">
        <f>I16+N16</f>
        <v>115.877</v>
      </c>
      <c r="T16" s="71"/>
      <c r="U16" s="71"/>
      <c r="V16" s="67"/>
      <c r="W16" s="69">
        <f>SUM(X16:AA16)</f>
        <v>116.5</v>
      </c>
      <c r="X16" s="71">
        <v>116.5</v>
      </c>
      <c r="Y16" s="71"/>
      <c r="Z16" s="71"/>
      <c r="AA16" s="67"/>
    </row>
    <row r="17" spans="1:27" s="1" customFormat="1" ht="31.5">
      <c r="A17" s="20" t="s">
        <v>17</v>
      </c>
      <c r="B17" s="21" t="s">
        <v>62</v>
      </c>
      <c r="C17" s="69">
        <f>SUM(D17:G17)</f>
        <v>0</v>
      </c>
      <c r="D17" s="71"/>
      <c r="E17" s="71"/>
      <c r="F17" s="71"/>
      <c r="G17" s="67"/>
      <c r="H17" s="69">
        <f>SUM(I17:L17)</f>
        <v>0</v>
      </c>
      <c r="I17" s="71"/>
      <c r="J17" s="71"/>
      <c r="K17" s="71"/>
      <c r="L17" s="67"/>
      <c r="M17" s="69">
        <f>SUM(N17:Q17)</f>
        <v>0</v>
      </c>
      <c r="N17" s="71"/>
      <c r="O17" s="71"/>
      <c r="P17" s="71"/>
      <c r="Q17" s="67"/>
      <c r="R17" s="69">
        <f>SUM(S17:V17)</f>
        <v>0</v>
      </c>
      <c r="S17" s="71"/>
      <c r="T17" s="71"/>
      <c r="U17" s="71"/>
      <c r="V17" s="67"/>
      <c r="W17" s="69">
        <f>SUM(X17:AA17)</f>
        <v>0</v>
      </c>
      <c r="X17" s="71"/>
      <c r="Y17" s="71"/>
      <c r="Z17" s="71"/>
      <c r="AA17" s="67"/>
    </row>
    <row r="18" spans="1:27" s="1" customFormat="1" ht="31.5">
      <c r="A18" s="20" t="s">
        <v>4</v>
      </c>
      <c r="B18" s="21" t="s">
        <v>23</v>
      </c>
      <c r="C18" s="69">
        <f>SUM(D18:G18)</f>
        <v>4.078394189951962</v>
      </c>
      <c r="D18" s="58">
        <f>D8*D19/100</f>
        <v>0</v>
      </c>
      <c r="E18" s="58">
        <f>E8*E19/100</f>
        <v>0</v>
      </c>
      <c r="F18" s="58">
        <f>F8*F19/100</f>
        <v>1.8108015024</v>
      </c>
      <c r="G18" s="59">
        <f>G8*G19/100</f>
        <v>2.267592687551962</v>
      </c>
      <c r="H18" s="69">
        <f>SUM(I18:L18)</f>
        <v>4.760070153799999</v>
      </c>
      <c r="I18" s="58">
        <f>I8*I19/100</f>
        <v>0</v>
      </c>
      <c r="J18" s="58">
        <f>J8*J19/100</f>
        <v>0</v>
      </c>
      <c r="K18" s="58">
        <f>K8*K19/100</f>
        <v>2.35112</v>
      </c>
      <c r="L18" s="59">
        <f>L8*L19/100</f>
        <v>2.4089501537999998</v>
      </c>
      <c r="M18" s="69">
        <f>SUM(N18:Q18)</f>
        <v>4.646876542479999</v>
      </c>
      <c r="N18" s="58">
        <f>N8*N19/100</f>
        <v>0</v>
      </c>
      <c r="O18" s="58">
        <f>O8*O19/100</f>
        <v>0</v>
      </c>
      <c r="P18" s="58">
        <f>P8*P19/100</f>
        <v>2.28396</v>
      </c>
      <c r="Q18" s="59">
        <f>Q8*Q19/100</f>
        <v>2.3629165424799994</v>
      </c>
      <c r="R18" s="69">
        <f>SUM(S18:V18)</f>
        <v>9.407013182719998</v>
      </c>
      <c r="S18" s="58">
        <f>S8*S19/100</f>
        <v>0</v>
      </c>
      <c r="T18" s="58">
        <f>T8*T19/100</f>
        <v>0</v>
      </c>
      <c r="U18" s="58">
        <f>U8*U19/100</f>
        <v>4.635079999999999</v>
      </c>
      <c r="V18" s="59">
        <f>V8*V19/100</f>
        <v>4.771933182719999</v>
      </c>
      <c r="W18" s="69">
        <f>SUM(X18:AA18)</f>
        <v>9.457575575</v>
      </c>
      <c r="X18" s="58">
        <f>X8*X19/100</f>
        <v>0</v>
      </c>
      <c r="Y18" s="58">
        <f>Y8*Y19/100</f>
        <v>0</v>
      </c>
      <c r="Z18" s="58">
        <f>Z8*Z19/100</f>
        <v>4.66</v>
      </c>
      <c r="AA18" s="59">
        <f>AA8*AA19/100</f>
        <v>4.797575575</v>
      </c>
    </row>
    <row r="19" spans="1:27" s="1" customFormat="1" ht="15.75">
      <c r="A19" s="20" t="s">
        <v>0</v>
      </c>
      <c r="B19" s="21" t="s">
        <v>59</v>
      </c>
      <c r="C19" s="69">
        <f>IF(C8=0,0,C18/C8*100)</f>
        <v>3.5558666913861496</v>
      </c>
      <c r="D19" s="72"/>
      <c r="E19" s="72"/>
      <c r="F19" s="72">
        <v>1.5788</v>
      </c>
      <c r="G19" s="73">
        <v>3.5016</v>
      </c>
      <c r="H19" s="69">
        <f>IF(H8=0,0,H18/H8*100)</f>
        <v>8.098387413317907</v>
      </c>
      <c r="I19" s="72"/>
      <c r="J19" s="72"/>
      <c r="K19" s="72">
        <v>4</v>
      </c>
      <c r="L19" s="73">
        <v>7.011</v>
      </c>
      <c r="M19" s="69">
        <f>IF(M8=0,0,M18/M8*100)</f>
        <v>8.138280079300863</v>
      </c>
      <c r="N19" s="72"/>
      <c r="O19" s="72"/>
      <c r="P19" s="72">
        <v>4</v>
      </c>
      <c r="Q19" s="73">
        <v>6.9277</v>
      </c>
      <c r="R19" s="69">
        <f>IF(R8=0,0,R18/R8*100)</f>
        <v>8.118102110617292</v>
      </c>
      <c r="S19" s="72"/>
      <c r="T19" s="72"/>
      <c r="U19" s="72">
        <v>4</v>
      </c>
      <c r="V19" s="73">
        <v>6.9696</v>
      </c>
      <c r="W19" s="69">
        <f>IF(W8=0,0,W18/W8*100)</f>
        <v>8.118090622317595</v>
      </c>
      <c r="X19" s="72"/>
      <c r="Y19" s="72"/>
      <c r="Z19" s="72">
        <v>4</v>
      </c>
      <c r="AA19" s="73">
        <v>6.9961</v>
      </c>
    </row>
    <row r="20" spans="1:27" s="1" customFormat="1" ht="47.25">
      <c r="A20" s="20" t="s">
        <v>5</v>
      </c>
      <c r="B20" s="21" t="s">
        <v>39</v>
      </c>
      <c r="C20" s="69">
        <f>SUM(D20:G20)</f>
        <v>0</v>
      </c>
      <c r="D20" s="72"/>
      <c r="E20" s="72"/>
      <c r="F20" s="72"/>
      <c r="G20" s="73"/>
      <c r="H20" s="69">
        <f>SUM(I20:L20)</f>
        <v>0</v>
      </c>
      <c r="I20" s="72"/>
      <c r="J20" s="72"/>
      <c r="K20" s="72"/>
      <c r="L20" s="73"/>
      <c r="M20" s="69">
        <f>SUM(N20:Q20)</f>
        <v>0</v>
      </c>
      <c r="N20" s="72"/>
      <c r="O20" s="72"/>
      <c r="P20" s="72"/>
      <c r="Q20" s="73"/>
      <c r="R20" s="69">
        <f>SUM(S20:V20)</f>
        <v>0</v>
      </c>
      <c r="S20" s="72"/>
      <c r="T20" s="72"/>
      <c r="U20" s="72"/>
      <c r="V20" s="73"/>
      <c r="W20" s="69">
        <f>SUM(X20:AA20)</f>
        <v>0</v>
      </c>
      <c r="X20" s="72"/>
      <c r="Y20" s="72"/>
      <c r="Z20" s="72"/>
      <c r="AA20" s="73"/>
    </row>
    <row r="21" spans="1:27" s="1" customFormat="1" ht="15.75">
      <c r="A21" s="20" t="s">
        <v>6</v>
      </c>
      <c r="B21" s="21" t="s">
        <v>24</v>
      </c>
      <c r="C21" s="69">
        <f>SUM(D21:G21)</f>
        <v>110.61640581004805</v>
      </c>
      <c r="D21" s="58">
        <f>D22+D23+D24</f>
        <v>0</v>
      </c>
      <c r="E21" s="58">
        <f>E22+E23+E24</f>
        <v>0</v>
      </c>
      <c r="F21" s="58">
        <f>F22+F23+F24</f>
        <v>48.12524</v>
      </c>
      <c r="G21" s="59">
        <f>G8-G18-G20</f>
        <v>62.49116581004805</v>
      </c>
      <c r="H21" s="69">
        <f>SUM(I21:L21)</f>
        <v>54.01792984619999</v>
      </c>
      <c r="I21" s="58">
        <f>I22+I23+I24</f>
        <v>0</v>
      </c>
      <c r="J21" s="58">
        <f>J22+J23+J24</f>
        <v>0</v>
      </c>
      <c r="K21" s="58">
        <f>K22+K23+K24</f>
        <v>22.0673</v>
      </c>
      <c r="L21" s="59">
        <f>L8-L18-L20</f>
        <v>31.950629846199995</v>
      </c>
      <c r="M21" s="69">
        <f>SUM(N21:Q21)</f>
        <v>52.452123457519995</v>
      </c>
      <c r="N21" s="58">
        <f>N22+N23+N24</f>
        <v>0</v>
      </c>
      <c r="O21" s="58">
        <f>O22+O23+O24</f>
        <v>0</v>
      </c>
      <c r="P21" s="58">
        <f>P22+P23+P24</f>
        <v>20.7068</v>
      </c>
      <c r="Q21" s="59">
        <f>Q8-Q18-Q20</f>
        <v>31.745323457519994</v>
      </c>
      <c r="R21" s="69">
        <f>SUM(S21:V21)</f>
        <v>106.46998681727999</v>
      </c>
      <c r="S21" s="58">
        <f>S22+S23+S24</f>
        <v>0</v>
      </c>
      <c r="T21" s="58">
        <f>T22+T23+T24</f>
        <v>0</v>
      </c>
      <c r="U21" s="58">
        <f>U22+U23+U24</f>
        <v>42.774100000000004</v>
      </c>
      <c r="V21" s="59">
        <f>V8-V18-V20</f>
        <v>63.69588681727999</v>
      </c>
      <c r="W21" s="69">
        <f>SUM(X21:AA21)</f>
        <v>107.04242442500001</v>
      </c>
      <c r="X21" s="58">
        <f>X22+X23+X24</f>
        <v>0</v>
      </c>
      <c r="Y21" s="58">
        <f>Y22+Y23+Y24</f>
        <v>0</v>
      </c>
      <c r="Z21" s="58">
        <f>Z22+Z23+Z24</f>
        <v>43.265</v>
      </c>
      <c r="AA21" s="59">
        <f>AA8-AA18-AA20</f>
        <v>63.77742442500001</v>
      </c>
    </row>
    <row r="22" spans="1:28" s="1" customFormat="1" ht="31.5">
      <c r="A22" s="20" t="s">
        <v>36</v>
      </c>
      <c r="B22" s="21" t="s">
        <v>40</v>
      </c>
      <c r="C22" s="69">
        <f>SUM(D22:G22)</f>
        <v>110.3519</v>
      </c>
      <c r="D22" s="72"/>
      <c r="E22" s="72"/>
      <c r="F22" s="72">
        <v>47.8607</v>
      </c>
      <c r="G22" s="73">
        <v>62.4912</v>
      </c>
      <c r="H22" s="69">
        <f>SUM(I22:L22)</f>
        <v>53.87792984619999</v>
      </c>
      <c r="I22" s="72"/>
      <c r="J22" s="72"/>
      <c r="K22" s="72">
        <v>21.9273</v>
      </c>
      <c r="L22" s="73">
        <f>L21</f>
        <v>31.950629846199995</v>
      </c>
      <c r="M22" s="69">
        <f>SUM(N22:Q22)</f>
        <v>52.3421</v>
      </c>
      <c r="N22" s="72"/>
      <c r="O22" s="72"/>
      <c r="P22" s="72">
        <v>20.5968</v>
      </c>
      <c r="Q22" s="73">
        <v>31.7453</v>
      </c>
      <c r="R22" s="69">
        <f>SUM(S22:V22)</f>
        <v>106.22002984619999</v>
      </c>
      <c r="S22" s="72"/>
      <c r="T22" s="72"/>
      <c r="U22" s="72">
        <f>K22+P22</f>
        <v>42.524100000000004</v>
      </c>
      <c r="V22" s="73">
        <f>L22+Q22</f>
        <v>63.695929846199995</v>
      </c>
      <c r="W22" s="69">
        <f>SUM(X22:AA22)</f>
        <v>106.7774</v>
      </c>
      <c r="X22" s="72"/>
      <c r="Y22" s="72"/>
      <c r="Z22" s="72">
        <v>43</v>
      </c>
      <c r="AA22" s="73">
        <v>63.7774</v>
      </c>
      <c r="AB22" s="137"/>
    </row>
    <row r="23" spans="1:27" s="1" customFormat="1" ht="15.75">
      <c r="A23" s="22" t="s">
        <v>37</v>
      </c>
      <c r="B23" s="23" t="s">
        <v>63</v>
      </c>
      <c r="C23" s="69">
        <f>SUM(D23:G23)</f>
        <v>0</v>
      </c>
      <c r="D23" s="65"/>
      <c r="E23" s="65"/>
      <c r="F23" s="65"/>
      <c r="G23" s="74"/>
      <c r="H23" s="69">
        <f>SUM(I23:L23)</f>
        <v>0</v>
      </c>
      <c r="I23" s="65"/>
      <c r="J23" s="65"/>
      <c r="K23" s="65"/>
      <c r="L23" s="74"/>
      <c r="M23" s="69">
        <f>SUM(N23:Q23)</f>
        <v>0</v>
      </c>
      <c r="N23" s="65"/>
      <c r="O23" s="65"/>
      <c r="P23" s="65"/>
      <c r="Q23" s="74"/>
      <c r="R23" s="69">
        <f>SUM(S23:V23)</f>
        <v>0</v>
      </c>
      <c r="S23" s="65"/>
      <c r="T23" s="65"/>
      <c r="U23" s="65"/>
      <c r="V23" s="74"/>
      <c r="W23" s="69">
        <f>SUM(X23:AA23)</f>
        <v>0</v>
      </c>
      <c r="X23" s="65"/>
      <c r="Y23" s="65"/>
      <c r="Z23" s="65"/>
      <c r="AA23" s="74"/>
    </row>
    <row r="24" spans="1:27" s="1" customFormat="1" ht="32.25" thickBot="1">
      <c r="A24" s="24" t="s">
        <v>41</v>
      </c>
      <c r="B24" s="25" t="s">
        <v>99</v>
      </c>
      <c r="C24" s="75">
        <f>SUM(D24:G24)</f>
        <v>0.26454</v>
      </c>
      <c r="D24" s="76"/>
      <c r="E24" s="76"/>
      <c r="F24" s="76">
        <v>0.26454</v>
      </c>
      <c r="G24" s="77"/>
      <c r="H24" s="75">
        <f>SUM(I24:L24)</f>
        <v>0.14</v>
      </c>
      <c r="I24" s="76"/>
      <c r="J24" s="76"/>
      <c r="K24" s="76">
        <v>0.14</v>
      </c>
      <c r="L24" s="77"/>
      <c r="M24" s="75">
        <f>SUM(N24:Q24)</f>
        <v>0.11</v>
      </c>
      <c r="N24" s="76"/>
      <c r="O24" s="76"/>
      <c r="P24" s="76">
        <v>0.11</v>
      </c>
      <c r="Q24" s="77"/>
      <c r="R24" s="75">
        <f>SUM(S24:V24)</f>
        <v>0.25</v>
      </c>
      <c r="S24" s="76"/>
      <c r="T24" s="76"/>
      <c r="U24" s="72">
        <f>K24+P24</f>
        <v>0.25</v>
      </c>
      <c r="V24" s="77"/>
      <c r="W24" s="75">
        <f>SUM(X24:AA24)</f>
        <v>0.265</v>
      </c>
      <c r="X24" s="76"/>
      <c r="Y24" s="76"/>
      <c r="Z24" s="76">
        <v>0.265</v>
      </c>
      <c r="AA24" s="77"/>
    </row>
    <row r="25" spans="1:27" s="28" customFormat="1" ht="16.5" thickBot="1">
      <c r="A25" s="26"/>
      <c r="B25" s="27" t="s">
        <v>43</v>
      </c>
      <c r="C25" s="78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80">
        <f>G8-G18-G20-G22-G23-G24</f>
        <v>-3.418995194692798E-05</v>
      </c>
      <c r="H25" s="81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82">
        <f>L8-L18-L20-L22-L23-L24</f>
        <v>0</v>
      </c>
      <c r="M25" s="78"/>
      <c r="N25" s="79">
        <f>N8-N18-N20-N22-N23-N24-O11-P11-Q11</f>
        <v>0</v>
      </c>
      <c r="O25" s="79">
        <f>O8-O18-O20-O22-O23-O24-P12-Q12</f>
        <v>0</v>
      </c>
      <c r="P25" s="79">
        <f>P8-P18-P20-P22-P23-P24-Q13</f>
        <v>0</v>
      </c>
      <c r="Q25" s="80">
        <f>Q8-Q18-Q20-Q22-Q23-Q24</f>
        <v>2.345751999399681E-05</v>
      </c>
      <c r="R25" s="81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82">
        <f>V8-V18-V20-V22-V23-V24</f>
        <v>-4.302892000396241E-05</v>
      </c>
      <c r="W25" s="78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2.4425000006544906E-05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13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35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68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 customHeight="1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 customHeight="1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3.5" thickBot="1">
      <c r="A34" s="138" t="s">
        <v>46</v>
      </c>
      <c r="B34" s="139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12" ht="12.75">
      <c r="H36" s="39"/>
      <c r="I36" s="39"/>
      <c r="J36" s="39"/>
      <c r="K36" s="39"/>
      <c r="L36" s="39"/>
    </row>
    <row r="37" spans="2:12" ht="16.5" thickBot="1">
      <c r="B37" s="34" t="s">
        <v>67</v>
      </c>
      <c r="H37" s="39"/>
      <c r="I37" s="39"/>
      <c r="J37" s="39"/>
      <c r="K37" s="39"/>
      <c r="L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44" t="s">
        <v>100</v>
      </c>
      <c r="C39" s="83">
        <f>SUM(D39:G39)</f>
        <v>0.26454</v>
      </c>
      <c r="D39" s="84"/>
      <c r="E39" s="84"/>
      <c r="F39" s="84">
        <f>F24</f>
        <v>0.26454</v>
      </c>
      <c r="G39" s="85"/>
      <c r="H39" s="109">
        <f>SUM(I39:L39)</f>
        <v>0.14</v>
      </c>
      <c r="I39" s="84"/>
      <c r="J39" s="84"/>
      <c r="K39" s="84">
        <f>K24</f>
        <v>0.14</v>
      </c>
      <c r="L39" s="85"/>
      <c r="M39" s="109">
        <f>SUM(N39:Q39)</f>
        <v>0.11</v>
      </c>
      <c r="N39" s="84"/>
      <c r="O39" s="84"/>
      <c r="P39" s="84">
        <f>P24</f>
        <v>0.11</v>
      </c>
      <c r="Q39" s="85"/>
      <c r="R39" s="109">
        <f>SUM(S39:V39)</f>
        <v>0.25</v>
      </c>
      <c r="S39" s="84"/>
      <c r="T39" s="84"/>
      <c r="U39" s="84">
        <f>U24</f>
        <v>0.25</v>
      </c>
      <c r="V39" s="85"/>
      <c r="W39" s="109">
        <f>SUM(X39:AA39)</f>
        <v>0.265</v>
      </c>
      <c r="X39" s="84"/>
      <c r="Y39" s="84"/>
      <c r="Z39" s="84">
        <f>Z24</f>
        <v>0.265</v>
      </c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3.5" thickBot="1">
      <c r="A42" s="139" t="s">
        <v>46</v>
      </c>
      <c r="B42" s="13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6.5" thickBot="1">
      <c r="A43" s="41"/>
      <c r="B43" s="42" t="s">
        <v>8</v>
      </c>
      <c r="C43" s="89">
        <f aca="true" t="shared" si="1" ref="C43:AA43">SUM(C39:C41)</f>
        <v>0.26454</v>
      </c>
      <c r="D43" s="89">
        <f t="shared" si="1"/>
        <v>0</v>
      </c>
      <c r="E43" s="89">
        <f t="shared" si="1"/>
        <v>0</v>
      </c>
      <c r="F43" s="89">
        <f t="shared" si="1"/>
        <v>0.26454</v>
      </c>
      <c r="G43" s="90">
        <f t="shared" si="1"/>
        <v>0</v>
      </c>
      <c r="H43" s="112">
        <f t="shared" si="1"/>
        <v>0.14</v>
      </c>
      <c r="I43" s="112">
        <f t="shared" si="1"/>
        <v>0</v>
      </c>
      <c r="J43" s="112">
        <f t="shared" si="1"/>
        <v>0</v>
      </c>
      <c r="K43" s="112">
        <f t="shared" si="1"/>
        <v>0.14</v>
      </c>
      <c r="L43" s="113">
        <f t="shared" si="1"/>
        <v>0</v>
      </c>
      <c r="M43" s="112">
        <f t="shared" si="1"/>
        <v>0.11</v>
      </c>
      <c r="N43" s="112">
        <f t="shared" si="1"/>
        <v>0</v>
      </c>
      <c r="O43" s="112">
        <f t="shared" si="1"/>
        <v>0</v>
      </c>
      <c r="P43" s="112">
        <f t="shared" si="1"/>
        <v>0.11</v>
      </c>
      <c r="Q43" s="113">
        <f t="shared" si="1"/>
        <v>0</v>
      </c>
      <c r="R43" s="112">
        <f t="shared" si="1"/>
        <v>0.25</v>
      </c>
      <c r="S43" s="112">
        <f t="shared" si="1"/>
        <v>0</v>
      </c>
      <c r="T43" s="112">
        <f t="shared" si="1"/>
        <v>0</v>
      </c>
      <c r="U43" s="112">
        <f t="shared" si="1"/>
        <v>0.25</v>
      </c>
      <c r="V43" s="113">
        <f t="shared" si="1"/>
        <v>0</v>
      </c>
      <c r="W43" s="112">
        <f t="shared" si="1"/>
        <v>0.265</v>
      </c>
      <c r="X43" s="112">
        <f t="shared" si="1"/>
        <v>0</v>
      </c>
      <c r="Y43" s="112">
        <f t="shared" si="1"/>
        <v>0</v>
      </c>
      <c r="Z43" s="112">
        <f t="shared" si="1"/>
        <v>0.265</v>
      </c>
      <c r="AA43" s="113">
        <f t="shared" si="1"/>
        <v>0</v>
      </c>
    </row>
    <row r="44" spans="8:12" ht="12.75">
      <c r="H44" s="39"/>
      <c r="I44" s="39"/>
      <c r="J44" s="39"/>
      <c r="K44" s="39"/>
      <c r="L44" s="39"/>
    </row>
    <row r="45" spans="2:12" ht="16.5" thickBot="1">
      <c r="B45" s="34" t="s">
        <v>69</v>
      </c>
      <c r="H45" s="39"/>
      <c r="I45" s="39"/>
      <c r="J45" s="39"/>
      <c r="K45" s="39"/>
      <c r="L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38" t="s">
        <v>103</v>
      </c>
      <c r="C47" s="83">
        <f>SUM(D47:G47)</f>
        <v>110.3519</v>
      </c>
      <c r="D47" s="84"/>
      <c r="E47" s="84"/>
      <c r="F47" s="84">
        <f>F22</f>
        <v>47.8607</v>
      </c>
      <c r="G47" s="84">
        <f>G22</f>
        <v>62.4912</v>
      </c>
      <c r="H47" s="109">
        <f>SUM(I47:L47)</f>
        <v>53.87792984619999</v>
      </c>
      <c r="I47" s="84"/>
      <c r="J47" s="84"/>
      <c r="K47" s="84">
        <f>K22</f>
        <v>21.9273</v>
      </c>
      <c r="L47" s="84">
        <f>L22</f>
        <v>31.950629846199995</v>
      </c>
      <c r="M47" s="109">
        <f>SUM(N47:Q47)</f>
        <v>52.3421</v>
      </c>
      <c r="N47" s="84"/>
      <c r="O47" s="84"/>
      <c r="P47" s="84">
        <f>P22</f>
        <v>20.5968</v>
      </c>
      <c r="Q47" s="84">
        <f>Q22</f>
        <v>31.7453</v>
      </c>
      <c r="R47" s="109">
        <f>SUM(S47:V47)</f>
        <v>106.22002984619999</v>
      </c>
      <c r="S47" s="84"/>
      <c r="T47" s="84"/>
      <c r="U47" s="84">
        <f>U22</f>
        <v>42.524100000000004</v>
      </c>
      <c r="V47" s="84">
        <f>V22</f>
        <v>63.695929846199995</v>
      </c>
      <c r="W47" s="109">
        <f>SUM(X47:AA47)</f>
        <v>106.7774</v>
      </c>
      <c r="X47" s="84"/>
      <c r="Y47" s="84"/>
      <c r="Z47" s="84">
        <f>Z22</f>
        <v>43</v>
      </c>
      <c r="AA47" s="84">
        <f>AA22</f>
        <v>63.7774</v>
      </c>
    </row>
    <row r="48" spans="1:27" ht="15.75">
      <c r="A48" s="37"/>
      <c r="B48" s="38"/>
      <c r="C48" s="83">
        <f>SUM(D48:G48)</f>
        <v>0</v>
      </c>
      <c r="D48" s="84"/>
      <c r="E48" s="84"/>
      <c r="F48" s="84"/>
      <c r="G48" s="85"/>
      <c r="H48" s="109">
        <f>SUM(I48:L48)</f>
        <v>0</v>
      </c>
      <c r="I48" s="84"/>
      <c r="J48" s="84"/>
      <c r="K48" s="84"/>
      <c r="L48" s="85"/>
      <c r="M48" s="109">
        <f>SUM(N48:Q48)</f>
        <v>0</v>
      </c>
      <c r="N48" s="84"/>
      <c r="O48" s="84"/>
      <c r="P48" s="84"/>
      <c r="Q48" s="85"/>
      <c r="R48" s="109">
        <f>SUM(S48:V48)</f>
        <v>0</v>
      </c>
      <c r="S48" s="84"/>
      <c r="T48" s="84"/>
      <c r="U48" s="84"/>
      <c r="V48" s="85"/>
      <c r="W48" s="109">
        <f>SUM(X48:AA48)</f>
        <v>0</v>
      </c>
      <c r="X48" s="84"/>
      <c r="Y48" s="84"/>
      <c r="Z48" s="84"/>
      <c r="AA48" s="85"/>
    </row>
    <row r="49" spans="1:27" ht="15.7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3.5" thickBot="1">
      <c r="A50" s="139" t="s">
        <v>46</v>
      </c>
      <c r="B50" s="139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6.5" thickBot="1">
      <c r="A51" s="41"/>
      <c r="B51" s="42" t="s">
        <v>8</v>
      </c>
      <c r="C51" s="91">
        <f aca="true" t="shared" si="2" ref="C51:AA51">SUM(C47:C49)</f>
        <v>110.3519</v>
      </c>
      <c r="D51" s="91">
        <f t="shared" si="2"/>
        <v>0</v>
      </c>
      <c r="E51" s="91">
        <f t="shared" si="2"/>
        <v>0</v>
      </c>
      <c r="F51" s="91">
        <f t="shared" si="2"/>
        <v>47.8607</v>
      </c>
      <c r="G51" s="92">
        <f t="shared" si="2"/>
        <v>62.4912</v>
      </c>
      <c r="H51" s="114">
        <f t="shared" si="2"/>
        <v>53.87792984619999</v>
      </c>
      <c r="I51" s="114">
        <f t="shared" si="2"/>
        <v>0</v>
      </c>
      <c r="J51" s="114">
        <f t="shared" si="2"/>
        <v>0</v>
      </c>
      <c r="K51" s="114">
        <f t="shared" si="2"/>
        <v>21.9273</v>
      </c>
      <c r="L51" s="115">
        <f t="shared" si="2"/>
        <v>31.950629846199995</v>
      </c>
      <c r="M51" s="114">
        <f t="shared" si="2"/>
        <v>52.3421</v>
      </c>
      <c r="N51" s="114">
        <f t="shared" si="2"/>
        <v>0</v>
      </c>
      <c r="O51" s="114">
        <f t="shared" si="2"/>
        <v>0</v>
      </c>
      <c r="P51" s="114">
        <f t="shared" si="2"/>
        <v>20.5968</v>
      </c>
      <c r="Q51" s="115">
        <f t="shared" si="2"/>
        <v>31.7453</v>
      </c>
      <c r="R51" s="114">
        <f t="shared" si="2"/>
        <v>106.22002984619999</v>
      </c>
      <c r="S51" s="114">
        <f t="shared" si="2"/>
        <v>0</v>
      </c>
      <c r="T51" s="114">
        <f t="shared" si="2"/>
        <v>0</v>
      </c>
      <c r="U51" s="114">
        <f t="shared" si="2"/>
        <v>42.524100000000004</v>
      </c>
      <c r="V51" s="115">
        <f t="shared" si="2"/>
        <v>63.695929846199995</v>
      </c>
      <c r="W51" s="114">
        <f t="shared" si="2"/>
        <v>106.7774</v>
      </c>
      <c r="X51" s="114">
        <f t="shared" si="2"/>
        <v>0</v>
      </c>
      <c r="Y51" s="114">
        <f t="shared" si="2"/>
        <v>0</v>
      </c>
      <c r="Z51" s="114">
        <f t="shared" si="2"/>
        <v>43</v>
      </c>
      <c r="AA51" s="115">
        <f t="shared" si="2"/>
        <v>63.7774</v>
      </c>
    </row>
    <row r="58" ht="13.5" thickBot="1"/>
    <row r="59" spans="1:37" ht="32.25" customHeight="1">
      <c r="A59" s="140" t="s">
        <v>19</v>
      </c>
      <c r="B59" s="144" t="s">
        <v>1</v>
      </c>
      <c r="C59" s="140" t="s">
        <v>113</v>
      </c>
      <c r="D59" s="141"/>
      <c r="E59" s="141"/>
      <c r="F59" s="141"/>
      <c r="G59" s="142"/>
      <c r="H59" s="140" t="s">
        <v>114</v>
      </c>
      <c r="I59" s="141"/>
      <c r="J59" s="141"/>
      <c r="K59" s="141"/>
      <c r="L59" s="142"/>
      <c r="M59" s="140" t="s">
        <v>101</v>
      </c>
      <c r="N59" s="141"/>
      <c r="O59" s="141"/>
      <c r="P59" s="141"/>
      <c r="Q59" s="142"/>
      <c r="R59" s="140" t="s">
        <v>115</v>
      </c>
      <c r="S59" s="141"/>
      <c r="T59" s="141"/>
      <c r="U59" s="141"/>
      <c r="V59" s="142"/>
      <c r="W59" s="140" t="s">
        <v>116</v>
      </c>
      <c r="X59" s="141"/>
      <c r="Y59" s="141"/>
      <c r="Z59" s="141"/>
      <c r="AA59" s="142"/>
      <c r="AB59" s="140" t="s">
        <v>102</v>
      </c>
      <c r="AC59" s="141"/>
      <c r="AD59" s="141"/>
      <c r="AE59" s="141"/>
      <c r="AF59" s="142"/>
      <c r="AG59" s="140" t="s">
        <v>117</v>
      </c>
      <c r="AH59" s="141"/>
      <c r="AI59" s="141"/>
      <c r="AJ59" s="141"/>
      <c r="AK59" s="142"/>
    </row>
    <row r="60" spans="1:37" ht="16.5" thickBot="1">
      <c r="A60" s="143"/>
      <c r="B60" s="145"/>
      <c r="C60" s="10" t="s">
        <v>2</v>
      </c>
      <c r="D60" s="11" t="s">
        <v>9</v>
      </c>
      <c r="E60" s="11" t="s">
        <v>10</v>
      </c>
      <c r="F60" s="11" t="s">
        <v>11</v>
      </c>
      <c r="G60" s="12" t="s">
        <v>12</v>
      </c>
      <c r="H60" s="10" t="s">
        <v>2</v>
      </c>
      <c r="I60" s="11" t="s">
        <v>9</v>
      </c>
      <c r="J60" s="11" t="s">
        <v>10</v>
      </c>
      <c r="K60" s="11" t="s">
        <v>11</v>
      </c>
      <c r="L60" s="12" t="s">
        <v>12</v>
      </c>
      <c r="M60" s="10" t="s">
        <v>2</v>
      </c>
      <c r="N60" s="11" t="s">
        <v>9</v>
      </c>
      <c r="O60" s="11" t="s">
        <v>10</v>
      </c>
      <c r="P60" s="11" t="s">
        <v>11</v>
      </c>
      <c r="Q60" s="12" t="s">
        <v>12</v>
      </c>
      <c r="R60" s="10" t="s">
        <v>2</v>
      </c>
      <c r="S60" s="11" t="s">
        <v>9</v>
      </c>
      <c r="T60" s="11" t="s">
        <v>10</v>
      </c>
      <c r="U60" s="11" t="s">
        <v>11</v>
      </c>
      <c r="V60" s="12" t="s">
        <v>12</v>
      </c>
      <c r="W60" s="10" t="s">
        <v>2</v>
      </c>
      <c r="X60" s="11" t="s">
        <v>9</v>
      </c>
      <c r="Y60" s="11" t="s">
        <v>10</v>
      </c>
      <c r="Z60" s="11" t="s">
        <v>11</v>
      </c>
      <c r="AA60" s="12" t="s">
        <v>12</v>
      </c>
      <c r="AB60" s="10" t="s">
        <v>2</v>
      </c>
      <c r="AC60" s="11" t="s">
        <v>9</v>
      </c>
      <c r="AD60" s="11" t="s">
        <v>10</v>
      </c>
      <c r="AE60" s="11" t="s">
        <v>11</v>
      </c>
      <c r="AF60" s="12" t="s">
        <v>12</v>
      </c>
      <c r="AG60" s="10" t="s">
        <v>2</v>
      </c>
      <c r="AH60" s="11" t="s">
        <v>9</v>
      </c>
      <c r="AI60" s="11" t="s">
        <v>10</v>
      </c>
      <c r="AJ60" s="11" t="s">
        <v>11</v>
      </c>
      <c r="AK60" s="12" t="s">
        <v>12</v>
      </c>
    </row>
    <row r="61" spans="1:37" ht="13.5" thickBot="1">
      <c r="A61" s="13">
        <v>1</v>
      </c>
      <c r="B61" s="14">
        <v>2</v>
      </c>
      <c r="C61" s="13">
        <v>3</v>
      </c>
      <c r="D61" s="15">
        <v>4</v>
      </c>
      <c r="E61" s="15">
        <v>5</v>
      </c>
      <c r="F61" s="15">
        <v>6</v>
      </c>
      <c r="G61" s="16">
        <v>7</v>
      </c>
      <c r="H61" s="13">
        <v>8</v>
      </c>
      <c r="I61" s="15">
        <v>9</v>
      </c>
      <c r="J61" s="15">
        <v>10</v>
      </c>
      <c r="K61" s="15">
        <v>11</v>
      </c>
      <c r="L61" s="16">
        <v>12</v>
      </c>
      <c r="M61" s="13">
        <v>8</v>
      </c>
      <c r="N61" s="15">
        <v>9</v>
      </c>
      <c r="O61" s="15">
        <v>10</v>
      </c>
      <c r="P61" s="15">
        <v>11</v>
      </c>
      <c r="Q61" s="16">
        <v>12</v>
      </c>
      <c r="R61" s="13">
        <v>8</v>
      </c>
      <c r="S61" s="15">
        <v>9</v>
      </c>
      <c r="T61" s="15">
        <v>10</v>
      </c>
      <c r="U61" s="15">
        <v>11</v>
      </c>
      <c r="V61" s="16">
        <v>12</v>
      </c>
      <c r="W61" s="13">
        <v>8</v>
      </c>
      <c r="X61" s="15">
        <v>9</v>
      </c>
      <c r="Y61" s="15">
        <v>10</v>
      </c>
      <c r="Z61" s="15">
        <v>11</v>
      </c>
      <c r="AA61" s="16">
        <v>12</v>
      </c>
      <c r="AB61" s="13">
        <v>8</v>
      </c>
      <c r="AC61" s="15">
        <v>9</v>
      </c>
      <c r="AD61" s="15">
        <v>10</v>
      </c>
      <c r="AE61" s="15">
        <v>11</v>
      </c>
      <c r="AF61" s="16">
        <v>12</v>
      </c>
      <c r="AG61" s="13">
        <v>8</v>
      </c>
      <c r="AH61" s="15">
        <v>9</v>
      </c>
      <c r="AI61" s="15">
        <v>10</v>
      </c>
      <c r="AJ61" s="15">
        <v>11</v>
      </c>
      <c r="AK61" s="16">
        <v>12</v>
      </c>
    </row>
    <row r="62" spans="1:37" ht="31.5">
      <c r="A62" s="18" t="s">
        <v>3</v>
      </c>
      <c r="B62" s="19" t="s">
        <v>20</v>
      </c>
      <c r="C62" s="116">
        <f>C72+C74+C75</f>
        <v>59.3</v>
      </c>
      <c r="D62" s="117">
        <f>D68+D69+D70+D71</f>
        <v>59.3</v>
      </c>
      <c r="E62" s="117">
        <f>E63+E68+E69+E70+E71</f>
        <v>0</v>
      </c>
      <c r="F62" s="117">
        <f>F63+F68+F69+F70+F71</f>
        <v>59.3</v>
      </c>
      <c r="G62" s="118">
        <f>G63+G68+G69+G70+G71</f>
        <v>34.669</v>
      </c>
      <c r="H62" s="116">
        <f>H72+H74+H75</f>
        <v>58.6</v>
      </c>
      <c r="I62" s="117">
        <f>I68+I69+I70+I71</f>
        <v>58.6</v>
      </c>
      <c r="J62" s="117">
        <f>J63+J68+J69+J70+J71</f>
        <v>0</v>
      </c>
      <c r="K62" s="117">
        <f>K63+K68+K69+K70+K71</f>
        <v>58.6</v>
      </c>
      <c r="L62" s="118">
        <f>L63+L68+L69+L70+L71</f>
        <v>34.945</v>
      </c>
      <c r="M62" s="116">
        <f>M72+M74+M75</f>
        <v>117.90000000000002</v>
      </c>
      <c r="N62" s="117">
        <f>N68+N69+N70+N71</f>
        <v>117.9</v>
      </c>
      <c r="O62" s="117">
        <f>O63+O68+O69+O70+O71</f>
        <v>0</v>
      </c>
      <c r="P62" s="117">
        <f>P63+P68+P69+P70+P71</f>
        <v>117.9</v>
      </c>
      <c r="Q62" s="118">
        <f>Q63+Q68+Q69+Q70+Q71</f>
        <v>69.61400000000002</v>
      </c>
      <c r="R62" s="116">
        <f>R72+R74+R75</f>
        <v>118.20000000000002</v>
      </c>
      <c r="S62" s="117">
        <f>S68+S69+S70+S71</f>
        <v>118.2</v>
      </c>
      <c r="T62" s="117">
        <f>T63+T68+T69+T70+T71</f>
        <v>0</v>
      </c>
      <c r="U62" s="117">
        <f>U63+U68+U69+U70+U71</f>
        <v>118.2</v>
      </c>
      <c r="V62" s="118">
        <f>V63+V68+V69+V70+V71</f>
        <v>69.40200000000002</v>
      </c>
      <c r="W62" s="116">
        <f>W72+W74+W75</f>
        <v>118.7</v>
      </c>
      <c r="X62" s="117">
        <f>X68+X69+X70+X71</f>
        <v>118.7</v>
      </c>
      <c r="Y62" s="117">
        <f>Y63+Y68+Y69+Y70+Y71</f>
        <v>0</v>
      </c>
      <c r="Z62" s="117">
        <f>Z63+Z68+Z69+Z70+Z71</f>
        <v>118.7</v>
      </c>
      <c r="AA62" s="118">
        <f>AA63+AA68+AA69+AA70+AA71</f>
        <v>69.68199999999999</v>
      </c>
      <c r="AB62" s="116">
        <f>AB72+AB74+AB75</f>
        <v>118.99999999999999</v>
      </c>
      <c r="AC62" s="117">
        <f>AC68+AC69+AC70+AC71</f>
        <v>119</v>
      </c>
      <c r="AD62" s="117">
        <f>AD63+AD68+AD69+AD70+AD71</f>
        <v>0</v>
      </c>
      <c r="AE62" s="117">
        <f>AE63+AE68+AE69+AE70+AE71</f>
        <v>119</v>
      </c>
      <c r="AF62" s="118">
        <f>AF63+AF68+AF69+AF70+AF71</f>
        <v>69.96799999999999</v>
      </c>
      <c r="AG62" s="116">
        <f>AG72+AG74+AG75</f>
        <v>119.5</v>
      </c>
      <c r="AH62" s="117">
        <f>AH68+AH69+AH70+AH71</f>
        <v>119.5</v>
      </c>
      <c r="AI62" s="117">
        <f>AI63+AI68+AI69+AI70+AI71</f>
        <v>0</v>
      </c>
      <c r="AJ62" s="117">
        <f>AJ63+AJ68+AJ69+AJ70+AJ71</f>
        <v>119.5</v>
      </c>
      <c r="AK62" s="118">
        <f>AK63+AK68+AK69+AK70+AK71</f>
        <v>70.245</v>
      </c>
    </row>
    <row r="63" spans="1:37" ht="15.75">
      <c r="A63" s="20" t="s">
        <v>13</v>
      </c>
      <c r="B63" s="21" t="s">
        <v>21</v>
      </c>
      <c r="C63" s="60" t="s">
        <v>31</v>
      </c>
      <c r="D63" s="61" t="s">
        <v>31</v>
      </c>
      <c r="E63" s="119">
        <f>E65</f>
        <v>0</v>
      </c>
      <c r="F63" s="119">
        <f>F65+F66</f>
        <v>59.3</v>
      </c>
      <c r="G63" s="120">
        <f>G65+G66+G67</f>
        <v>34.669</v>
      </c>
      <c r="H63" s="60" t="s">
        <v>31</v>
      </c>
      <c r="I63" s="61" t="s">
        <v>31</v>
      </c>
      <c r="J63" s="119">
        <f>J65</f>
        <v>0</v>
      </c>
      <c r="K63" s="119">
        <f>K65+K66</f>
        <v>58.6</v>
      </c>
      <c r="L63" s="120">
        <f>L65+L66+L67</f>
        <v>34.945</v>
      </c>
      <c r="M63" s="60" t="s">
        <v>31</v>
      </c>
      <c r="N63" s="61" t="s">
        <v>31</v>
      </c>
      <c r="O63" s="119">
        <f>O65</f>
        <v>0</v>
      </c>
      <c r="P63" s="119">
        <f>P65+P66</f>
        <v>117.9</v>
      </c>
      <c r="Q63" s="120">
        <f>Q65+Q66+Q67</f>
        <v>69.61400000000002</v>
      </c>
      <c r="R63" s="60" t="s">
        <v>31</v>
      </c>
      <c r="S63" s="61" t="s">
        <v>31</v>
      </c>
      <c r="T63" s="119">
        <f>T65</f>
        <v>0</v>
      </c>
      <c r="U63" s="119">
        <f>U65+U66</f>
        <v>118.2</v>
      </c>
      <c r="V63" s="120">
        <f>V65+V66+V67</f>
        <v>69.40200000000002</v>
      </c>
      <c r="W63" s="60" t="s">
        <v>31</v>
      </c>
      <c r="X63" s="61" t="s">
        <v>31</v>
      </c>
      <c r="Y63" s="119">
        <f>Y65</f>
        <v>0</v>
      </c>
      <c r="Z63" s="119">
        <f>Z65+Z66</f>
        <v>118.7</v>
      </c>
      <c r="AA63" s="120">
        <f>AA65+AA66+AA67</f>
        <v>69.68199999999999</v>
      </c>
      <c r="AB63" s="60" t="s">
        <v>31</v>
      </c>
      <c r="AC63" s="61" t="s">
        <v>31</v>
      </c>
      <c r="AD63" s="119">
        <f>AD65</f>
        <v>0</v>
      </c>
      <c r="AE63" s="119">
        <f>AE65+AE66</f>
        <v>119</v>
      </c>
      <c r="AF63" s="120">
        <f>AF65+AF66+AF67</f>
        <v>69.96799999999999</v>
      </c>
      <c r="AG63" s="60" t="s">
        <v>31</v>
      </c>
      <c r="AH63" s="61" t="s">
        <v>31</v>
      </c>
      <c r="AI63" s="119">
        <f>AI65</f>
        <v>0</v>
      </c>
      <c r="AJ63" s="119">
        <f>AJ65+AJ66</f>
        <v>119.5</v>
      </c>
      <c r="AK63" s="120">
        <f>AK65+AK66+AK67</f>
        <v>70.245</v>
      </c>
    </row>
    <row r="64" spans="1:37" ht="15.75">
      <c r="A64" s="20"/>
      <c r="B64" s="21" t="s">
        <v>22</v>
      </c>
      <c r="C64" s="60" t="s">
        <v>31</v>
      </c>
      <c r="D64" s="62" t="s">
        <v>31</v>
      </c>
      <c r="E64" s="62" t="s">
        <v>31</v>
      </c>
      <c r="F64" s="62" t="s">
        <v>31</v>
      </c>
      <c r="G64" s="63" t="s">
        <v>31</v>
      </c>
      <c r="H64" s="60" t="s">
        <v>31</v>
      </c>
      <c r="I64" s="62" t="s">
        <v>31</v>
      </c>
      <c r="J64" s="62" t="s">
        <v>31</v>
      </c>
      <c r="K64" s="62" t="s">
        <v>31</v>
      </c>
      <c r="L64" s="63" t="s">
        <v>31</v>
      </c>
      <c r="M64" s="60" t="s">
        <v>31</v>
      </c>
      <c r="N64" s="62" t="s">
        <v>31</v>
      </c>
      <c r="O64" s="62" t="s">
        <v>31</v>
      </c>
      <c r="P64" s="62" t="s">
        <v>31</v>
      </c>
      <c r="Q64" s="63" t="s">
        <v>31</v>
      </c>
      <c r="R64" s="60" t="s">
        <v>31</v>
      </c>
      <c r="S64" s="62" t="s">
        <v>31</v>
      </c>
      <c r="T64" s="62" t="s">
        <v>31</v>
      </c>
      <c r="U64" s="62" t="s">
        <v>31</v>
      </c>
      <c r="V64" s="63" t="s">
        <v>31</v>
      </c>
      <c r="W64" s="60" t="s">
        <v>31</v>
      </c>
      <c r="X64" s="62" t="s">
        <v>31</v>
      </c>
      <c r="Y64" s="62" t="s">
        <v>31</v>
      </c>
      <c r="Z64" s="62" t="s">
        <v>31</v>
      </c>
      <c r="AA64" s="63" t="s">
        <v>31</v>
      </c>
      <c r="AB64" s="60" t="s">
        <v>31</v>
      </c>
      <c r="AC64" s="62" t="s">
        <v>31</v>
      </c>
      <c r="AD64" s="62" t="s">
        <v>31</v>
      </c>
      <c r="AE64" s="62" t="s">
        <v>31</v>
      </c>
      <c r="AF64" s="63" t="s">
        <v>31</v>
      </c>
      <c r="AG64" s="60" t="s">
        <v>31</v>
      </c>
      <c r="AH64" s="62" t="s">
        <v>31</v>
      </c>
      <c r="AI64" s="62" t="s">
        <v>31</v>
      </c>
      <c r="AJ64" s="62" t="s">
        <v>31</v>
      </c>
      <c r="AK64" s="63" t="s">
        <v>31</v>
      </c>
    </row>
    <row r="65" spans="1:37" ht="15.75">
      <c r="A65" s="20" t="s">
        <v>33</v>
      </c>
      <c r="B65" s="21" t="s">
        <v>9</v>
      </c>
      <c r="C65" s="60" t="s">
        <v>31</v>
      </c>
      <c r="D65" s="64" t="s">
        <v>31</v>
      </c>
      <c r="E65" s="65"/>
      <c r="F65" s="121">
        <f>D62-D72-D74-D75-E65-G65</f>
        <v>59.3</v>
      </c>
      <c r="G65" s="67"/>
      <c r="H65" s="60" t="s">
        <v>31</v>
      </c>
      <c r="I65" s="64" t="s">
        <v>31</v>
      </c>
      <c r="J65" s="65"/>
      <c r="K65" s="121">
        <f>I62-I72-I74-I75-J65-L65</f>
        <v>58.6</v>
      </c>
      <c r="L65" s="67"/>
      <c r="M65" s="60" t="s">
        <v>31</v>
      </c>
      <c r="N65" s="64" t="s">
        <v>31</v>
      </c>
      <c r="O65" s="65"/>
      <c r="P65" s="121">
        <f>N62-N72-N74-N75-O65-Q65</f>
        <v>117.9</v>
      </c>
      <c r="Q65" s="67"/>
      <c r="R65" s="60" t="s">
        <v>31</v>
      </c>
      <c r="S65" s="64" t="s">
        <v>31</v>
      </c>
      <c r="T65" s="65"/>
      <c r="U65" s="121">
        <f>S62-S72-S74-S75-T65-V65</f>
        <v>118.2</v>
      </c>
      <c r="V65" s="67"/>
      <c r="W65" s="60" t="s">
        <v>31</v>
      </c>
      <c r="X65" s="64" t="s">
        <v>31</v>
      </c>
      <c r="Y65" s="65"/>
      <c r="Z65" s="121">
        <f>X62-X72-X74-X75-Y65-AA65</f>
        <v>118.7</v>
      </c>
      <c r="AA65" s="67"/>
      <c r="AB65" s="60" t="s">
        <v>31</v>
      </c>
      <c r="AC65" s="64" t="s">
        <v>31</v>
      </c>
      <c r="AD65" s="65"/>
      <c r="AE65" s="121">
        <f>AC62-AC72-AC74-AC75-AD65-AF65</f>
        <v>119</v>
      </c>
      <c r="AF65" s="67"/>
      <c r="AG65" s="60" t="s">
        <v>31</v>
      </c>
      <c r="AH65" s="64" t="s">
        <v>31</v>
      </c>
      <c r="AI65" s="65"/>
      <c r="AJ65" s="121">
        <f>AH62-AH72-AH74-AH75-AI65-AK65</f>
        <v>119.5</v>
      </c>
      <c r="AK65" s="67"/>
    </row>
    <row r="66" spans="1:37" ht="15.75">
      <c r="A66" s="20" t="s">
        <v>34</v>
      </c>
      <c r="B66" s="21" t="s">
        <v>10</v>
      </c>
      <c r="C66" s="60" t="s">
        <v>31</v>
      </c>
      <c r="D66" s="64" t="s">
        <v>31</v>
      </c>
      <c r="E66" s="64" t="s">
        <v>31</v>
      </c>
      <c r="F66" s="121">
        <f>E62-E72-E74-E75-G66</f>
        <v>0</v>
      </c>
      <c r="G66" s="67"/>
      <c r="H66" s="60" t="s">
        <v>31</v>
      </c>
      <c r="I66" s="64" t="s">
        <v>31</v>
      </c>
      <c r="J66" s="64" t="s">
        <v>31</v>
      </c>
      <c r="K66" s="121">
        <f>J62-J72-J74-J75-L66</f>
        <v>0</v>
      </c>
      <c r="L66" s="67"/>
      <c r="M66" s="60" t="s">
        <v>31</v>
      </c>
      <c r="N66" s="64" t="s">
        <v>31</v>
      </c>
      <c r="O66" s="64" t="s">
        <v>31</v>
      </c>
      <c r="P66" s="121">
        <f>O62-O72-O74-O75-Q66</f>
        <v>0</v>
      </c>
      <c r="Q66" s="67"/>
      <c r="R66" s="60" t="s">
        <v>31</v>
      </c>
      <c r="S66" s="64" t="s">
        <v>31</v>
      </c>
      <c r="T66" s="64" t="s">
        <v>31</v>
      </c>
      <c r="U66" s="121">
        <f>T62-T72-T74-T75-V66</f>
        <v>0</v>
      </c>
      <c r="V66" s="67"/>
      <c r="W66" s="60" t="s">
        <v>31</v>
      </c>
      <c r="X66" s="64" t="s">
        <v>31</v>
      </c>
      <c r="Y66" s="64" t="s">
        <v>31</v>
      </c>
      <c r="Z66" s="121">
        <f>Y62-Y72-Y74-Y75-AA66</f>
        <v>0</v>
      </c>
      <c r="AA66" s="67"/>
      <c r="AB66" s="60" t="s">
        <v>31</v>
      </c>
      <c r="AC66" s="64" t="s">
        <v>31</v>
      </c>
      <c r="AD66" s="64" t="s">
        <v>31</v>
      </c>
      <c r="AE66" s="121">
        <f>AD62-AD72-AD74-AD75-AF66</f>
        <v>0</v>
      </c>
      <c r="AF66" s="67"/>
      <c r="AG66" s="60" t="s">
        <v>31</v>
      </c>
      <c r="AH66" s="64" t="s">
        <v>31</v>
      </c>
      <c r="AI66" s="64" t="s">
        <v>31</v>
      </c>
      <c r="AJ66" s="121">
        <f>AI62-AI72-AI74-AI75-AK66</f>
        <v>0</v>
      </c>
      <c r="AK66" s="67"/>
    </row>
    <row r="67" spans="1:37" ht="15.75">
      <c r="A67" s="20" t="s">
        <v>35</v>
      </c>
      <c r="B67" s="21" t="s">
        <v>11</v>
      </c>
      <c r="C67" s="60" t="s">
        <v>31</v>
      </c>
      <c r="D67" s="64" t="s">
        <v>31</v>
      </c>
      <c r="E67" s="64" t="s">
        <v>31</v>
      </c>
      <c r="F67" s="64" t="s">
        <v>31</v>
      </c>
      <c r="G67" s="122">
        <f>F62-F72-F74-F75</f>
        <v>34.669</v>
      </c>
      <c r="H67" s="60" t="s">
        <v>31</v>
      </c>
      <c r="I67" s="64" t="s">
        <v>31</v>
      </c>
      <c r="J67" s="64" t="s">
        <v>31</v>
      </c>
      <c r="K67" s="64" t="s">
        <v>31</v>
      </c>
      <c r="L67" s="122">
        <f>K62-K72-K74-K75</f>
        <v>34.945</v>
      </c>
      <c r="M67" s="60" t="s">
        <v>31</v>
      </c>
      <c r="N67" s="64" t="s">
        <v>31</v>
      </c>
      <c r="O67" s="64" t="s">
        <v>31</v>
      </c>
      <c r="P67" s="64" t="s">
        <v>31</v>
      </c>
      <c r="Q67" s="122">
        <f>P62-P72-P74-P75</f>
        <v>69.61400000000002</v>
      </c>
      <c r="R67" s="60" t="s">
        <v>31</v>
      </c>
      <c r="S67" s="64" t="s">
        <v>31</v>
      </c>
      <c r="T67" s="64" t="s">
        <v>31</v>
      </c>
      <c r="U67" s="64" t="s">
        <v>31</v>
      </c>
      <c r="V67" s="122">
        <f>U62-U72-U74-U75</f>
        <v>69.40200000000002</v>
      </c>
      <c r="W67" s="60" t="s">
        <v>31</v>
      </c>
      <c r="X67" s="64" t="s">
        <v>31</v>
      </c>
      <c r="Y67" s="64" t="s">
        <v>31</v>
      </c>
      <c r="Z67" s="64" t="s">
        <v>31</v>
      </c>
      <c r="AA67" s="122">
        <f>Z62-Z72-Z74-Z75</f>
        <v>69.68199999999999</v>
      </c>
      <c r="AB67" s="60" t="s">
        <v>31</v>
      </c>
      <c r="AC67" s="64" t="s">
        <v>31</v>
      </c>
      <c r="AD67" s="64" t="s">
        <v>31</v>
      </c>
      <c r="AE67" s="64" t="s">
        <v>31</v>
      </c>
      <c r="AF67" s="122">
        <f>AE62-AE72-AE74-AE75</f>
        <v>69.96799999999999</v>
      </c>
      <c r="AG67" s="60" t="s">
        <v>31</v>
      </c>
      <c r="AH67" s="64" t="s">
        <v>31</v>
      </c>
      <c r="AI67" s="64" t="s">
        <v>31</v>
      </c>
      <c r="AJ67" s="64" t="s">
        <v>31</v>
      </c>
      <c r="AK67" s="122">
        <f>AJ62-AJ72-AJ74-AJ75</f>
        <v>70.245</v>
      </c>
    </row>
    <row r="68" spans="1:37" ht="15.75">
      <c r="A68" s="20" t="s">
        <v>14</v>
      </c>
      <c r="B68" s="21" t="s">
        <v>38</v>
      </c>
      <c r="C68" s="123">
        <f>SUM(D68:G68)</f>
        <v>0</v>
      </c>
      <c r="D68" s="70"/>
      <c r="E68" s="70"/>
      <c r="F68" s="70"/>
      <c r="G68" s="67"/>
      <c r="H68" s="123">
        <f>SUM(I68:L68)</f>
        <v>0</v>
      </c>
      <c r="I68" s="70"/>
      <c r="J68" s="70"/>
      <c r="K68" s="70"/>
      <c r="L68" s="67"/>
      <c r="M68" s="123">
        <f>SUM(N68:Q68)</f>
        <v>0</v>
      </c>
      <c r="N68" s="70"/>
      <c r="O68" s="70"/>
      <c r="P68" s="70"/>
      <c r="Q68" s="67"/>
      <c r="R68" s="123">
        <f>SUM(S68:V68)</f>
        <v>0</v>
      </c>
      <c r="S68" s="70"/>
      <c r="T68" s="70"/>
      <c r="U68" s="70"/>
      <c r="V68" s="67"/>
      <c r="W68" s="123">
        <f>SUM(X68:AA68)</f>
        <v>0</v>
      </c>
      <c r="X68" s="70"/>
      <c r="Y68" s="70"/>
      <c r="Z68" s="70"/>
      <c r="AA68" s="67"/>
      <c r="AB68" s="123">
        <f>SUM(AC68:AF68)</f>
        <v>0</v>
      </c>
      <c r="AC68" s="70"/>
      <c r="AD68" s="70"/>
      <c r="AE68" s="70"/>
      <c r="AF68" s="67"/>
      <c r="AG68" s="123">
        <f>SUM(AH68:AK68)</f>
        <v>0</v>
      </c>
      <c r="AH68" s="70"/>
      <c r="AI68" s="70"/>
      <c r="AJ68" s="70"/>
      <c r="AK68" s="67"/>
    </row>
    <row r="69" spans="1:37" ht="15.75">
      <c r="A69" s="20" t="s">
        <v>15</v>
      </c>
      <c r="B69" s="21" t="s">
        <v>60</v>
      </c>
      <c r="C69" s="123">
        <f>SUM(D69:G69)</f>
        <v>0</v>
      </c>
      <c r="D69" s="71"/>
      <c r="E69" s="71"/>
      <c r="F69" s="71"/>
      <c r="G69" s="67"/>
      <c r="H69" s="123">
        <f>SUM(I69:L69)</f>
        <v>0</v>
      </c>
      <c r="I69" s="71"/>
      <c r="J69" s="71"/>
      <c r="K69" s="71"/>
      <c r="L69" s="67"/>
      <c r="M69" s="123">
        <f>SUM(N69:Q69)</f>
        <v>0</v>
      </c>
      <c r="N69" s="71"/>
      <c r="O69" s="71"/>
      <c r="P69" s="71"/>
      <c r="Q69" s="67"/>
      <c r="R69" s="123">
        <f>SUM(S69:V69)</f>
        <v>0</v>
      </c>
      <c r="S69" s="71"/>
      <c r="T69" s="71"/>
      <c r="U69" s="71"/>
      <c r="V69" s="67"/>
      <c r="W69" s="123">
        <f>SUM(X69:AA69)</f>
        <v>0</v>
      </c>
      <c r="X69" s="71"/>
      <c r="Y69" s="71"/>
      <c r="Z69" s="71"/>
      <c r="AA69" s="67"/>
      <c r="AB69" s="123">
        <f>SUM(AC69:AF69)</f>
        <v>0</v>
      </c>
      <c r="AC69" s="71"/>
      <c r="AD69" s="71"/>
      <c r="AE69" s="71"/>
      <c r="AF69" s="67"/>
      <c r="AG69" s="123">
        <f>SUM(AH69:AK69)</f>
        <v>0</v>
      </c>
      <c r="AH69" s="71"/>
      <c r="AI69" s="71"/>
      <c r="AJ69" s="71"/>
      <c r="AK69" s="67"/>
    </row>
    <row r="70" spans="1:37" ht="31.5">
      <c r="A70" s="20" t="s">
        <v>16</v>
      </c>
      <c r="B70" s="21" t="s">
        <v>120</v>
      </c>
      <c r="C70" s="123">
        <f>SUM(D70:G70)</f>
        <v>59.3</v>
      </c>
      <c r="D70" s="71">
        <v>59.3</v>
      </c>
      <c r="E70" s="71"/>
      <c r="F70" s="71"/>
      <c r="G70" s="67"/>
      <c r="H70" s="123">
        <f>SUM(I70:L70)</f>
        <v>58.6</v>
      </c>
      <c r="I70" s="71">
        <v>58.6</v>
      </c>
      <c r="J70" s="71"/>
      <c r="K70" s="71"/>
      <c r="L70" s="67"/>
      <c r="M70" s="123">
        <f>SUM(N70:Q70)</f>
        <v>117.9</v>
      </c>
      <c r="N70" s="71">
        <f>D70+I70</f>
        <v>117.9</v>
      </c>
      <c r="O70" s="71"/>
      <c r="P70" s="71"/>
      <c r="Q70" s="67"/>
      <c r="R70" s="123">
        <f>SUM(S70:V70)</f>
        <v>118.2</v>
      </c>
      <c r="S70" s="71">
        <v>118.2</v>
      </c>
      <c r="T70" s="71"/>
      <c r="U70" s="71"/>
      <c r="V70" s="67"/>
      <c r="W70" s="123">
        <f>SUM(X70:AA70)</f>
        <v>118.7</v>
      </c>
      <c r="X70" s="71">
        <v>118.7</v>
      </c>
      <c r="Y70" s="71"/>
      <c r="Z70" s="71"/>
      <c r="AA70" s="67"/>
      <c r="AB70" s="123">
        <f>SUM(AC70:AF70)</f>
        <v>119</v>
      </c>
      <c r="AC70" s="71">
        <v>119</v>
      </c>
      <c r="AD70" s="71"/>
      <c r="AE70" s="71"/>
      <c r="AF70" s="67"/>
      <c r="AG70" s="123">
        <f>SUM(AH70:AK70)</f>
        <v>119.5</v>
      </c>
      <c r="AH70" s="71">
        <v>119.5</v>
      </c>
      <c r="AI70" s="71"/>
      <c r="AJ70" s="71"/>
      <c r="AK70" s="67"/>
    </row>
    <row r="71" spans="1:37" ht="31.5">
      <c r="A71" s="20" t="s">
        <v>17</v>
      </c>
      <c r="B71" s="21" t="s">
        <v>62</v>
      </c>
      <c r="C71" s="123">
        <f>SUM(D71:G71)</f>
        <v>0</v>
      </c>
      <c r="D71" s="71"/>
      <c r="E71" s="71"/>
      <c r="F71" s="71"/>
      <c r="G71" s="67"/>
      <c r="H71" s="123">
        <f>SUM(I71:L71)</f>
        <v>0</v>
      </c>
      <c r="I71" s="71"/>
      <c r="J71" s="71"/>
      <c r="K71" s="71"/>
      <c r="L71" s="67"/>
      <c r="M71" s="123">
        <f>SUM(N71:Q71)</f>
        <v>0</v>
      </c>
      <c r="N71" s="71"/>
      <c r="O71" s="71"/>
      <c r="P71" s="71"/>
      <c r="Q71" s="67"/>
      <c r="R71" s="123">
        <f>SUM(S71:V71)</f>
        <v>0</v>
      </c>
      <c r="S71" s="71"/>
      <c r="T71" s="71"/>
      <c r="U71" s="71"/>
      <c r="V71" s="67"/>
      <c r="W71" s="123">
        <f>SUM(X71:AA71)</f>
        <v>0</v>
      </c>
      <c r="X71" s="71"/>
      <c r="Y71" s="71"/>
      <c r="Z71" s="71"/>
      <c r="AA71" s="67"/>
      <c r="AB71" s="123">
        <f>SUM(AC71:AF71)</f>
        <v>0</v>
      </c>
      <c r="AC71" s="71"/>
      <c r="AD71" s="71"/>
      <c r="AE71" s="71"/>
      <c r="AF71" s="67"/>
      <c r="AG71" s="123">
        <f>SUM(AH71:AK71)</f>
        <v>0</v>
      </c>
      <c r="AH71" s="71"/>
      <c r="AI71" s="71"/>
      <c r="AJ71" s="71"/>
      <c r="AK71" s="67"/>
    </row>
    <row r="72" spans="1:37" ht="31.5">
      <c r="A72" s="20" t="s">
        <v>4</v>
      </c>
      <c r="B72" s="21" t="s">
        <v>23</v>
      </c>
      <c r="C72" s="123">
        <f>SUM(D72:G72)</f>
        <v>4.815159099</v>
      </c>
      <c r="D72" s="119">
        <f>D62*D73/100</f>
        <v>0</v>
      </c>
      <c r="E72" s="119">
        <f>E62*E73/100</f>
        <v>0</v>
      </c>
      <c r="F72" s="119">
        <f>F62*F73/100</f>
        <v>2.372</v>
      </c>
      <c r="G72" s="120">
        <f>G62*G73/100</f>
        <v>2.443159099</v>
      </c>
      <c r="H72" s="123">
        <f>SUM(I72:L72)</f>
        <v>4.758315104999999</v>
      </c>
      <c r="I72" s="119">
        <f>I62*I73/100</f>
        <v>0</v>
      </c>
      <c r="J72" s="119">
        <f>J62*J73/100</f>
        <v>0</v>
      </c>
      <c r="K72" s="119">
        <f>K62*K73/100</f>
        <v>2.344</v>
      </c>
      <c r="L72" s="120">
        <f>L62*L73/100</f>
        <v>2.414315105</v>
      </c>
      <c r="M72" s="123">
        <f>SUM(N72:Q72)</f>
        <v>9.573525692</v>
      </c>
      <c r="N72" s="119">
        <f>N62*N73/100</f>
        <v>0</v>
      </c>
      <c r="O72" s="119">
        <f>O62*O73/100</f>
        <v>0</v>
      </c>
      <c r="P72" s="119">
        <f>P62*P73/100</f>
        <v>4.716</v>
      </c>
      <c r="Q72" s="120">
        <f>Q62*Q73/100</f>
        <v>4.857525692000001</v>
      </c>
      <c r="R72" s="123">
        <f>SUM(S72:V72)</f>
        <v>9.597799536</v>
      </c>
      <c r="S72" s="119">
        <f>S62*S73/100</f>
        <v>0</v>
      </c>
      <c r="T72" s="119">
        <f>T62*T73/100</f>
        <v>0</v>
      </c>
      <c r="U72" s="119">
        <f>U62*U73/100</f>
        <v>4.728</v>
      </c>
      <c r="V72" s="120">
        <f>V62*V73/100</f>
        <v>4.869799536000001</v>
      </c>
      <c r="W72" s="123">
        <f>SUM(X72:AA72)</f>
        <v>9.638422124</v>
      </c>
      <c r="X72" s="119">
        <f>X62*X73/100</f>
        <v>0</v>
      </c>
      <c r="Y72" s="119">
        <f>Y62*Y73/100</f>
        <v>0</v>
      </c>
      <c r="Z72" s="119">
        <f>Z62*Z73/100</f>
        <v>4.748</v>
      </c>
      <c r="AA72" s="120">
        <f>AA62*AA73/100</f>
        <v>4.890422124</v>
      </c>
      <c r="AB72" s="123">
        <f>SUM(AC72:AF72)</f>
        <v>9.662797695999998</v>
      </c>
      <c r="AC72" s="119">
        <f>AC62*AC73/100</f>
        <v>0</v>
      </c>
      <c r="AD72" s="119">
        <f>AD62*AD73/100</f>
        <v>0</v>
      </c>
      <c r="AE72" s="119">
        <f>AE62*AE73/100</f>
        <v>4.76</v>
      </c>
      <c r="AF72" s="120">
        <f>AF62*AF73/100</f>
        <v>4.9027976959999995</v>
      </c>
      <c r="AG72" s="123">
        <f>SUM(AH72:AK72)</f>
        <v>9.703401805</v>
      </c>
      <c r="AH72" s="119">
        <f>AH62*AH73/100</f>
        <v>0</v>
      </c>
      <c r="AI72" s="119">
        <f>AI62*AI73/100</f>
        <v>0</v>
      </c>
      <c r="AJ72" s="119">
        <f>AJ62*AJ73/100</f>
        <v>4.78</v>
      </c>
      <c r="AK72" s="120">
        <f>AK62*AK73/100</f>
        <v>4.923401805</v>
      </c>
    </row>
    <row r="73" spans="1:37" ht="15.75">
      <c r="A73" s="20" t="s">
        <v>0</v>
      </c>
      <c r="B73" s="21" t="s">
        <v>59</v>
      </c>
      <c r="C73" s="123">
        <f>IF(C62=0,0,C72/C62*100)</f>
        <v>8.119998480607082</v>
      </c>
      <c r="D73" s="72"/>
      <c r="E73" s="72"/>
      <c r="F73" s="72">
        <v>4</v>
      </c>
      <c r="G73" s="73">
        <v>7.0471</v>
      </c>
      <c r="H73" s="123">
        <f>IF(H62=0,0,H72/H62*100)</f>
        <v>8.119991646757677</v>
      </c>
      <c r="I73" s="72"/>
      <c r="J73" s="72"/>
      <c r="K73" s="72">
        <v>4</v>
      </c>
      <c r="L73" s="73">
        <v>6.9089</v>
      </c>
      <c r="M73" s="123">
        <f>IF(M62=0,0,M72/M62*100)</f>
        <v>8.120038754877013</v>
      </c>
      <c r="N73" s="72"/>
      <c r="O73" s="72"/>
      <c r="P73" s="72">
        <v>4</v>
      </c>
      <c r="Q73" s="73">
        <v>6.9778</v>
      </c>
      <c r="R73" s="123">
        <f>IF(R62=0,0,R72/R62*100)</f>
        <v>8.119965766497462</v>
      </c>
      <c r="S73" s="72"/>
      <c r="T73" s="72"/>
      <c r="U73" s="72">
        <v>4</v>
      </c>
      <c r="V73" s="73">
        <v>7.0168</v>
      </c>
      <c r="W73" s="123">
        <f>IF(W62=0,0,W72/W62*100)</f>
        <v>8.11998494018534</v>
      </c>
      <c r="X73" s="72"/>
      <c r="Y73" s="72"/>
      <c r="Z73" s="72">
        <v>4</v>
      </c>
      <c r="AA73" s="73">
        <v>7.0182</v>
      </c>
      <c r="AB73" s="123">
        <f>IF(AB62=0,0,AB72/AB62*100)</f>
        <v>8.119998063865545</v>
      </c>
      <c r="AC73" s="72"/>
      <c r="AD73" s="72"/>
      <c r="AE73" s="72">
        <v>4</v>
      </c>
      <c r="AF73" s="73">
        <v>7.0072</v>
      </c>
      <c r="AG73" s="123">
        <f>IF(AG62=0,0,AG72/AG62*100)</f>
        <v>8.12000151046025</v>
      </c>
      <c r="AH73" s="72"/>
      <c r="AI73" s="72"/>
      <c r="AJ73" s="72">
        <v>4</v>
      </c>
      <c r="AK73" s="73">
        <v>7.0089</v>
      </c>
    </row>
    <row r="74" spans="1:37" ht="47.25">
      <c r="A74" s="20" t="s">
        <v>5</v>
      </c>
      <c r="B74" s="21" t="s">
        <v>39</v>
      </c>
      <c r="C74" s="123">
        <f>SUM(D74:G74)</f>
        <v>0</v>
      </c>
      <c r="D74" s="72"/>
      <c r="E74" s="72"/>
      <c r="F74" s="72"/>
      <c r="G74" s="73"/>
      <c r="H74" s="123">
        <f>SUM(I74:L74)</f>
        <v>0</v>
      </c>
      <c r="I74" s="72"/>
      <c r="J74" s="72"/>
      <c r="K74" s="72"/>
      <c r="L74" s="73"/>
      <c r="M74" s="123">
        <f>SUM(N74:Q74)</f>
        <v>0</v>
      </c>
      <c r="N74" s="72"/>
      <c r="O74" s="72"/>
      <c r="P74" s="72"/>
      <c r="Q74" s="73">
        <f>G74+L74</f>
        <v>0</v>
      </c>
      <c r="R74" s="123">
        <f>SUM(S74:V74)</f>
        <v>0</v>
      </c>
      <c r="S74" s="72"/>
      <c r="T74" s="72"/>
      <c r="U74" s="72"/>
      <c r="V74" s="73"/>
      <c r="W74" s="123">
        <f>SUM(X74:AA74)</f>
        <v>0</v>
      </c>
      <c r="X74" s="72"/>
      <c r="Y74" s="72"/>
      <c r="Z74" s="72"/>
      <c r="AA74" s="73"/>
      <c r="AB74" s="123">
        <f>SUM(AC74:AF74)</f>
        <v>0</v>
      </c>
      <c r="AC74" s="72"/>
      <c r="AD74" s="72"/>
      <c r="AE74" s="72"/>
      <c r="AF74" s="73"/>
      <c r="AG74" s="123">
        <f>SUM(AH74:AK74)</f>
        <v>0</v>
      </c>
      <c r="AH74" s="72"/>
      <c r="AI74" s="72"/>
      <c r="AJ74" s="72"/>
      <c r="AK74" s="73"/>
    </row>
    <row r="75" spans="1:37" ht="15.75">
      <c r="A75" s="20" t="s">
        <v>6</v>
      </c>
      <c r="B75" s="21" t="s">
        <v>24</v>
      </c>
      <c r="C75" s="123">
        <f>SUM(D75:G75)</f>
        <v>54.484840901</v>
      </c>
      <c r="D75" s="119">
        <f>D76+D77+D78</f>
        <v>0</v>
      </c>
      <c r="E75" s="119">
        <f>E76+E77+E78</f>
        <v>0</v>
      </c>
      <c r="F75" s="119">
        <f>F76+F77+F78</f>
        <v>22.259</v>
      </c>
      <c r="G75" s="120">
        <f>G62-G72-G74</f>
        <v>32.225840901</v>
      </c>
      <c r="H75" s="123">
        <f>SUM(I75:L75)</f>
        <v>53.841684895</v>
      </c>
      <c r="I75" s="119">
        <f>I76+I77+I78</f>
        <v>0</v>
      </c>
      <c r="J75" s="119">
        <f>J76+J77+J78</f>
        <v>0</v>
      </c>
      <c r="K75" s="119">
        <f>K76+K77+K78</f>
        <v>21.311</v>
      </c>
      <c r="L75" s="120">
        <f>L62-L72-L74</f>
        <v>32.530684895</v>
      </c>
      <c r="M75" s="123">
        <f>SUM(N75:Q75)</f>
        <v>108.32647430800002</v>
      </c>
      <c r="N75" s="119">
        <f>N76+N77+N78</f>
        <v>0</v>
      </c>
      <c r="O75" s="119">
        <f>O76+O77+O78</f>
        <v>0</v>
      </c>
      <c r="P75" s="119">
        <f>P76+P77+P78</f>
        <v>43.56999999999999</v>
      </c>
      <c r="Q75" s="120">
        <f>Q62-Q72-Q74</f>
        <v>64.75647430800002</v>
      </c>
      <c r="R75" s="123">
        <f>SUM(S75:V75)</f>
        <v>108.60220046400002</v>
      </c>
      <c r="S75" s="119">
        <f>S76+S77+S78</f>
        <v>0</v>
      </c>
      <c r="T75" s="119">
        <f>T76+T77+T78</f>
        <v>0</v>
      </c>
      <c r="U75" s="119">
        <f>U76+U77+U78</f>
        <v>44.07</v>
      </c>
      <c r="V75" s="120">
        <f>V62-V72-V74</f>
        <v>64.53220046400001</v>
      </c>
      <c r="W75" s="123">
        <f>SUM(X75:AA75)</f>
        <v>109.061577876</v>
      </c>
      <c r="X75" s="119">
        <f>X76+X77+X78</f>
        <v>0</v>
      </c>
      <c r="Y75" s="119">
        <f>Y76+Y77+Y78</f>
        <v>0</v>
      </c>
      <c r="Z75" s="119">
        <f>Z76+Z77+Z78</f>
        <v>44.27</v>
      </c>
      <c r="AA75" s="120">
        <f>AA62-AA72-AA74</f>
        <v>64.79157787599999</v>
      </c>
      <c r="AB75" s="123">
        <f>SUM(AC75:AF75)</f>
        <v>109.33720230399999</v>
      </c>
      <c r="AC75" s="119">
        <f>AC76+AC77+AC78</f>
        <v>0</v>
      </c>
      <c r="AD75" s="119">
        <f>AD76+AD77+AD78</f>
        <v>0</v>
      </c>
      <c r="AE75" s="119">
        <f>AE76+AE77+AE78</f>
        <v>44.272</v>
      </c>
      <c r="AF75" s="120">
        <f>AF62-AF72-AF74</f>
        <v>65.065202304</v>
      </c>
      <c r="AG75" s="123">
        <f>SUM(AH75:AK75)</f>
        <v>109.796598195</v>
      </c>
      <c r="AH75" s="119">
        <f>AH76+AH77+AH78</f>
        <v>0</v>
      </c>
      <c r="AI75" s="119">
        <f>AI76+AI77+AI78</f>
        <v>0</v>
      </c>
      <c r="AJ75" s="119">
        <f>AJ76+AJ77+AJ78</f>
        <v>44.475</v>
      </c>
      <c r="AK75" s="120">
        <f>AK62-AK72-AK74</f>
        <v>65.321598195</v>
      </c>
    </row>
    <row r="76" spans="1:37" ht="31.5">
      <c r="A76" s="20" t="s">
        <v>36</v>
      </c>
      <c r="B76" s="21" t="s">
        <v>40</v>
      </c>
      <c r="C76" s="123">
        <f>SUM(D76:G76)</f>
        <v>53.343640901</v>
      </c>
      <c r="D76" s="72"/>
      <c r="E76" s="72"/>
      <c r="F76" s="72">
        <v>21.1178</v>
      </c>
      <c r="G76" s="73">
        <f>G75</f>
        <v>32.225840901</v>
      </c>
      <c r="H76" s="123">
        <f>SUM(I76:L76)</f>
        <v>52.750884895</v>
      </c>
      <c r="I76" s="72"/>
      <c r="J76" s="72"/>
      <c r="K76" s="72">
        <v>20.2202</v>
      </c>
      <c r="L76" s="73">
        <f>L75</f>
        <v>32.530684895</v>
      </c>
      <c r="M76" s="123">
        <f>SUM(N76:Q76)</f>
        <v>106.094525796</v>
      </c>
      <c r="N76" s="72"/>
      <c r="O76" s="72"/>
      <c r="P76" s="72">
        <f>F76+K76</f>
        <v>41.337999999999994</v>
      </c>
      <c r="Q76" s="73">
        <f>G76+L76</f>
        <v>64.756525796</v>
      </c>
      <c r="R76" s="123">
        <f>SUM(S76:V76)</f>
        <v>108.33220046400001</v>
      </c>
      <c r="S76" s="72"/>
      <c r="T76" s="72"/>
      <c r="U76" s="72">
        <v>43.8</v>
      </c>
      <c r="V76" s="73">
        <f>V75</f>
        <v>64.53220046400001</v>
      </c>
      <c r="W76" s="123">
        <f>SUM(X76:AA76)</f>
        <v>108.79157787599999</v>
      </c>
      <c r="X76" s="72"/>
      <c r="Y76" s="72"/>
      <c r="Z76" s="72">
        <v>44</v>
      </c>
      <c r="AA76" s="73">
        <f>AA75</f>
        <v>64.79157787599999</v>
      </c>
      <c r="AB76" s="123">
        <f>SUM(AC76:AF76)</f>
        <v>109.065202304</v>
      </c>
      <c r="AC76" s="72"/>
      <c r="AD76" s="72"/>
      <c r="AE76" s="72">
        <v>44</v>
      </c>
      <c r="AF76" s="73">
        <f>AF75</f>
        <v>65.065202304</v>
      </c>
      <c r="AG76" s="123">
        <f>SUM(AH76:AK76)</f>
        <v>109.52159819500001</v>
      </c>
      <c r="AH76" s="72"/>
      <c r="AI76" s="72"/>
      <c r="AJ76" s="72">
        <v>44.2</v>
      </c>
      <c r="AK76" s="73">
        <f>AK75</f>
        <v>65.321598195</v>
      </c>
    </row>
    <row r="77" spans="1:37" ht="31.5">
      <c r="A77" s="22" t="s">
        <v>37</v>
      </c>
      <c r="B77" s="23" t="s">
        <v>122</v>
      </c>
      <c r="C77" s="123">
        <f>SUM(D77:G77)</f>
        <v>0</v>
      </c>
      <c r="D77" s="65"/>
      <c r="E77" s="65"/>
      <c r="F77" s="65"/>
      <c r="G77" s="74"/>
      <c r="H77" s="123">
        <f>SUM(I77:L77)</f>
        <v>0</v>
      </c>
      <c r="I77" s="65"/>
      <c r="J77" s="65"/>
      <c r="K77" s="65"/>
      <c r="L77" s="74"/>
      <c r="M77" s="123">
        <f>SUM(N77:Q77)</f>
        <v>0</v>
      </c>
      <c r="N77" s="65"/>
      <c r="O77" s="65"/>
      <c r="P77" s="65"/>
      <c r="Q77" s="74"/>
      <c r="R77" s="123">
        <f>SUM(S77:V77)</f>
        <v>0</v>
      </c>
      <c r="S77" s="65"/>
      <c r="T77" s="65"/>
      <c r="U77" s="65"/>
      <c r="V77" s="74"/>
      <c r="W77" s="123">
        <f>SUM(X77:AA77)</f>
        <v>0</v>
      </c>
      <c r="X77" s="65"/>
      <c r="Y77" s="65"/>
      <c r="Z77" s="65"/>
      <c r="AA77" s="74"/>
      <c r="AB77" s="123">
        <f>SUM(AC77:AF77)</f>
        <v>0</v>
      </c>
      <c r="AC77" s="65"/>
      <c r="AD77" s="65"/>
      <c r="AE77" s="65"/>
      <c r="AF77" s="74"/>
      <c r="AG77" s="123">
        <f>SUM(AH77:AK77)</f>
        <v>0</v>
      </c>
      <c r="AH77" s="65"/>
      <c r="AI77" s="65"/>
      <c r="AJ77" s="65"/>
      <c r="AK77" s="74"/>
    </row>
    <row r="78" spans="1:37" ht="48" thickBot="1">
      <c r="A78" s="24" t="s">
        <v>41</v>
      </c>
      <c r="B78" s="25" t="s">
        <v>123</v>
      </c>
      <c r="C78" s="124">
        <f>SUM(D78:G78)</f>
        <v>1.1412</v>
      </c>
      <c r="D78" s="76"/>
      <c r="E78" s="76"/>
      <c r="F78" s="76">
        <v>1.1412</v>
      </c>
      <c r="G78" s="77"/>
      <c r="H78" s="124">
        <f>SUM(I78:L78)</f>
        <v>1.0908</v>
      </c>
      <c r="I78" s="76"/>
      <c r="J78" s="76"/>
      <c r="K78" s="76">
        <v>1.0908</v>
      </c>
      <c r="L78" s="77"/>
      <c r="M78" s="124">
        <f>SUM(N78:Q78)</f>
        <v>2.232</v>
      </c>
      <c r="N78" s="76"/>
      <c r="O78" s="76"/>
      <c r="P78" s="76">
        <f>F78+K78</f>
        <v>2.232</v>
      </c>
      <c r="Q78" s="77"/>
      <c r="R78" s="124">
        <f>SUM(S78:V78)</f>
        <v>0.27</v>
      </c>
      <c r="S78" s="76"/>
      <c r="T78" s="76"/>
      <c r="U78" s="76">
        <v>0.27</v>
      </c>
      <c r="V78" s="77"/>
      <c r="W78" s="124">
        <f>SUM(X78:AA78)</f>
        <v>0.27</v>
      </c>
      <c r="X78" s="76"/>
      <c r="Y78" s="76"/>
      <c r="Z78" s="76">
        <v>0.27</v>
      </c>
      <c r="AA78" s="77"/>
      <c r="AB78" s="124">
        <f>SUM(AC78:AF78)</f>
        <v>0.272</v>
      </c>
      <c r="AC78" s="76"/>
      <c r="AD78" s="76"/>
      <c r="AE78" s="76">
        <v>0.272</v>
      </c>
      <c r="AF78" s="77"/>
      <c r="AG78" s="124">
        <f>SUM(AH78:AK78)</f>
        <v>0.275</v>
      </c>
      <c r="AH78" s="76"/>
      <c r="AI78" s="76"/>
      <c r="AJ78" s="76">
        <v>0.275</v>
      </c>
      <c r="AK78" s="77"/>
    </row>
    <row r="79" spans="1:37" ht="16.5" thickBot="1">
      <c r="A79" s="26"/>
      <c r="B79" s="27" t="s">
        <v>43</v>
      </c>
      <c r="C79" s="125"/>
      <c r="D79" s="126">
        <f>D62-D72-D74-D76-D77-D78-E65-F65-G65</f>
        <v>0</v>
      </c>
      <c r="E79" s="126">
        <f>E62-E72-E74-E76-E77-E78-F66-G66</f>
        <v>0</v>
      </c>
      <c r="F79" s="126">
        <f>F62-F72-F74-F76-F77-F78-G67</f>
        <v>0</v>
      </c>
      <c r="G79" s="127">
        <f>G62-G72-G74-G76-G77-G78</f>
        <v>0</v>
      </c>
      <c r="H79" s="128"/>
      <c r="I79" s="126">
        <f>I62-I72-I74-I76-I77-I78-J65-K65-L65</f>
        <v>0</v>
      </c>
      <c r="J79" s="126">
        <f>J62-J72-J74-J76-J77-J78-K66-L66</f>
        <v>0</v>
      </c>
      <c r="K79" s="126">
        <f>K62-K72-K74-K76-K77-K78-L67</f>
        <v>0</v>
      </c>
      <c r="L79" s="129">
        <f>L62-L72-L74-L76-L77-L78</f>
        <v>0</v>
      </c>
      <c r="M79" s="128"/>
      <c r="N79" s="126">
        <f>N62-N72-N74-N76-N77-N78-O65-P65-Q65</f>
        <v>0</v>
      </c>
      <c r="O79" s="126">
        <f>O62-O72-O74-O76-O77-O78-P66-Q66</f>
        <v>0</v>
      </c>
      <c r="P79" s="126">
        <f>P62-P72-P74-P76-P77-P78-Q67</f>
        <v>0</v>
      </c>
      <c r="Q79" s="129">
        <f>Q62-Q72-Q74-Q76-Q77-Q78+0.0001</f>
        <v>4.851200001733105E-05</v>
      </c>
      <c r="R79" s="128"/>
      <c r="S79" s="126">
        <f>S62-S72-S74-S76-S77-S78-T65-U65-V65</f>
        <v>0</v>
      </c>
      <c r="T79" s="126">
        <f>T62-T72-T74-T76-T77-T78-U66-V66</f>
        <v>0</v>
      </c>
      <c r="U79" s="126">
        <f>U62-U72-U74-U76-U77-U78-V67</f>
        <v>0</v>
      </c>
      <c r="V79" s="129">
        <f>V62-V72-V74-V76-V77-V78</f>
        <v>0</v>
      </c>
      <c r="W79" s="128"/>
      <c r="X79" s="126">
        <f>X62-X72-X74-X76-X77-X78-Y65-Z65-AA65</f>
        <v>0</v>
      </c>
      <c r="Y79" s="126">
        <f>Y62-Y72-Y74-Y76-Y77-Y78-Z66-AA66</f>
        <v>0</v>
      </c>
      <c r="Z79" s="126">
        <f>Z62-Z72-Z74-Z76-Z77-Z78-AA67</f>
        <v>0</v>
      </c>
      <c r="AA79" s="129">
        <f>AA62-AA72-AA74-AA76-AA77-AA78</f>
        <v>0</v>
      </c>
      <c r="AB79" s="128"/>
      <c r="AC79" s="126">
        <f>AC62-AC72-AC74-AC76-AC77-AC78-AD65-AE65-AF65</f>
        <v>0</v>
      </c>
      <c r="AD79" s="126">
        <f>AD62-AD72-AD74-AD76-AD77-AD78-AE66-AF66</f>
        <v>0</v>
      </c>
      <c r="AE79" s="126">
        <f>AE62-AE72-AE74-AE76-AE77-AE78-AF67</f>
        <v>0</v>
      </c>
      <c r="AF79" s="129">
        <f>AF62-AF72-AF74-AF76-AF77-AF78</f>
        <v>0</v>
      </c>
      <c r="AG79" s="128"/>
      <c r="AH79" s="126">
        <f>AH62-AH72-AH74-AH76-AH77-AH78-AI65-AJ65-AK65</f>
        <v>0</v>
      </c>
      <c r="AI79" s="126">
        <f>AI62-AI72-AI74-AI76-AI77-AI78-AJ66-AK66</f>
        <v>0</v>
      </c>
      <c r="AJ79" s="126">
        <f>AJ62-AJ72-AJ74-AJ76-AJ77-AJ78-AK67</f>
        <v>0</v>
      </c>
      <c r="AK79" s="129">
        <f>AK62-AK72-AK74-AK76-AK77-AK78</f>
        <v>0</v>
      </c>
    </row>
    <row r="80" spans="1:17" ht="15.7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</row>
    <row r="81" spans="1:37" ht="15.75">
      <c r="A81" s="33"/>
      <c r="B81" s="33" t="s">
        <v>30</v>
      </c>
      <c r="C81" s="33"/>
      <c r="D81" s="33"/>
      <c r="E81" s="33"/>
      <c r="F81" s="33"/>
      <c r="G81" s="33"/>
      <c r="H81" s="33"/>
      <c r="I81" s="33"/>
      <c r="J81" s="33"/>
      <c r="K81" s="135"/>
      <c r="L81" s="135"/>
      <c r="M81" s="33"/>
      <c r="N81" s="33"/>
      <c r="O81" s="135"/>
      <c r="P81" s="33"/>
      <c r="Q81" s="33"/>
      <c r="V81" s="136"/>
      <c r="AA81" s="136"/>
      <c r="AF81" s="136"/>
      <c r="AK81" s="136"/>
    </row>
    <row r="82" spans="1:17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6.5" thickBot="1">
      <c r="A83" s="33"/>
      <c r="B83" s="34" t="s">
        <v>68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37" ht="31.5">
      <c r="A84" s="35" t="s">
        <v>7</v>
      </c>
      <c r="B84" s="36" t="s">
        <v>65</v>
      </c>
      <c r="C84" s="8" t="s">
        <v>2</v>
      </c>
      <c r="D84" s="8" t="s">
        <v>9</v>
      </c>
      <c r="E84" s="8" t="s">
        <v>10</v>
      </c>
      <c r="F84" s="8" t="s">
        <v>11</v>
      </c>
      <c r="G84" s="9" t="s">
        <v>12</v>
      </c>
      <c r="H84" s="8" t="s">
        <v>2</v>
      </c>
      <c r="I84" s="8" t="s">
        <v>9</v>
      </c>
      <c r="J84" s="8" t="s">
        <v>10</v>
      </c>
      <c r="K84" s="8" t="s">
        <v>11</v>
      </c>
      <c r="L84" s="9" t="s">
        <v>12</v>
      </c>
      <c r="M84" s="8" t="s">
        <v>2</v>
      </c>
      <c r="N84" s="8" t="s">
        <v>9</v>
      </c>
      <c r="O84" s="8" t="s">
        <v>10</v>
      </c>
      <c r="P84" s="8" t="s">
        <v>11</v>
      </c>
      <c r="Q84" s="9" t="s">
        <v>12</v>
      </c>
      <c r="R84" s="8" t="s">
        <v>2</v>
      </c>
      <c r="S84" s="8" t="s">
        <v>9</v>
      </c>
      <c r="T84" s="11" t="s">
        <v>10</v>
      </c>
      <c r="U84" s="11" t="s">
        <v>11</v>
      </c>
      <c r="V84" s="9" t="s">
        <v>12</v>
      </c>
      <c r="W84" s="8" t="s">
        <v>2</v>
      </c>
      <c r="X84" s="8" t="s">
        <v>9</v>
      </c>
      <c r="Y84" s="11" t="s">
        <v>10</v>
      </c>
      <c r="Z84" s="11" t="s">
        <v>11</v>
      </c>
      <c r="AA84" s="9" t="s">
        <v>12</v>
      </c>
      <c r="AB84" s="8" t="s">
        <v>2</v>
      </c>
      <c r="AC84" s="8" t="s">
        <v>9</v>
      </c>
      <c r="AD84" s="11" t="s">
        <v>10</v>
      </c>
      <c r="AE84" s="11" t="s">
        <v>11</v>
      </c>
      <c r="AF84" s="9" t="s">
        <v>12</v>
      </c>
      <c r="AG84" s="8" t="s">
        <v>2</v>
      </c>
      <c r="AH84" s="8" t="s">
        <v>9</v>
      </c>
      <c r="AI84" s="11" t="s">
        <v>10</v>
      </c>
      <c r="AJ84" s="11" t="s">
        <v>11</v>
      </c>
      <c r="AK84" s="9" t="s">
        <v>12</v>
      </c>
    </row>
    <row r="85" spans="1:37" ht="15.75">
      <c r="A85" s="37"/>
      <c r="B85" s="38"/>
      <c r="C85" s="109">
        <f>SUM(D85:G85)</f>
        <v>0</v>
      </c>
      <c r="D85" s="84"/>
      <c r="E85" s="84"/>
      <c r="F85" s="84"/>
      <c r="G85" s="85"/>
      <c r="H85" s="109">
        <f>SUM(I85:L85)</f>
        <v>0</v>
      </c>
      <c r="I85" s="84"/>
      <c r="J85" s="84"/>
      <c r="K85" s="84"/>
      <c r="L85" s="85"/>
      <c r="M85" s="109">
        <f>SUM(N85:Q85)</f>
        <v>0</v>
      </c>
      <c r="N85" s="84"/>
      <c r="O85" s="84"/>
      <c r="P85" s="84"/>
      <c r="Q85" s="85"/>
      <c r="R85" s="109">
        <f>SUM(S85:V85)</f>
        <v>0</v>
      </c>
      <c r="S85" s="84"/>
      <c r="T85" s="84"/>
      <c r="U85" s="84"/>
      <c r="V85" s="85"/>
      <c r="W85" s="109">
        <f>SUM(X85:AA85)</f>
        <v>0</v>
      </c>
      <c r="X85" s="84"/>
      <c r="Y85" s="84"/>
      <c r="Z85" s="84"/>
      <c r="AA85" s="85"/>
      <c r="AB85" s="109">
        <f>SUM(AC85:AF85)</f>
        <v>0</v>
      </c>
      <c r="AC85" s="84"/>
      <c r="AD85" s="84"/>
      <c r="AE85" s="84"/>
      <c r="AF85" s="85"/>
      <c r="AG85" s="109">
        <f>SUM(AH85:AK85)</f>
        <v>0</v>
      </c>
      <c r="AH85" s="84"/>
      <c r="AI85" s="84"/>
      <c r="AJ85" s="84"/>
      <c r="AK85" s="85"/>
    </row>
    <row r="86" spans="1:37" ht="15.75">
      <c r="A86" s="37"/>
      <c r="B86" s="38"/>
      <c r="C86" s="109">
        <f>SUM(D86:G86)</f>
        <v>0</v>
      </c>
      <c r="D86" s="84"/>
      <c r="E86" s="84"/>
      <c r="F86" s="84"/>
      <c r="G86" s="85"/>
      <c r="H86" s="109">
        <f>SUM(I86:L86)</f>
        <v>0</v>
      </c>
      <c r="I86" s="84"/>
      <c r="J86" s="84"/>
      <c r="K86" s="84"/>
      <c r="L86" s="85"/>
      <c r="M86" s="109">
        <f>SUM(N86:Q86)</f>
        <v>0</v>
      </c>
      <c r="N86" s="84"/>
      <c r="O86" s="84"/>
      <c r="P86" s="84"/>
      <c r="Q86" s="85"/>
      <c r="R86" s="109">
        <f>SUM(S86:V86)</f>
        <v>0</v>
      </c>
      <c r="S86" s="84"/>
      <c r="T86" s="84"/>
      <c r="U86" s="84"/>
      <c r="V86" s="85"/>
      <c r="W86" s="109">
        <f>SUM(X86:AA86)</f>
        <v>0</v>
      </c>
      <c r="X86" s="84"/>
      <c r="Y86" s="84"/>
      <c r="Z86" s="84"/>
      <c r="AA86" s="85"/>
      <c r="AB86" s="109">
        <f>SUM(AC86:AF86)</f>
        <v>0</v>
      </c>
      <c r="AC86" s="84"/>
      <c r="AD86" s="84"/>
      <c r="AE86" s="84"/>
      <c r="AF86" s="85"/>
      <c r="AG86" s="109">
        <f>SUM(AH86:AK86)</f>
        <v>0</v>
      </c>
      <c r="AH86" s="84"/>
      <c r="AI86" s="84"/>
      <c r="AJ86" s="84"/>
      <c r="AK86" s="85"/>
    </row>
    <row r="87" spans="1:37" ht="15.75">
      <c r="A87" s="37"/>
      <c r="B87" s="38"/>
      <c r="C87" s="109">
        <f>SUM(D87:G87)</f>
        <v>0</v>
      </c>
      <c r="D87" s="84"/>
      <c r="E87" s="84"/>
      <c r="F87" s="84"/>
      <c r="G87" s="85"/>
      <c r="H87" s="109">
        <f>SUM(I87:L87)</f>
        <v>0</v>
      </c>
      <c r="I87" s="84"/>
      <c r="J87" s="84"/>
      <c r="K87" s="84"/>
      <c r="L87" s="85"/>
      <c r="M87" s="109">
        <f>SUM(N87:Q87)</f>
        <v>0</v>
      </c>
      <c r="N87" s="84"/>
      <c r="O87" s="84"/>
      <c r="P87" s="84"/>
      <c r="Q87" s="85"/>
      <c r="R87" s="109">
        <f>SUM(S87:V87)</f>
        <v>0</v>
      </c>
      <c r="S87" s="84"/>
      <c r="T87" s="84"/>
      <c r="U87" s="84"/>
      <c r="V87" s="85"/>
      <c r="W87" s="109">
        <f>SUM(X87:AA87)</f>
        <v>0</v>
      </c>
      <c r="X87" s="84"/>
      <c r="Y87" s="84"/>
      <c r="Z87" s="84"/>
      <c r="AA87" s="85"/>
      <c r="AB87" s="109">
        <f>SUM(AC87:AF87)</f>
        <v>0</v>
      </c>
      <c r="AC87" s="84"/>
      <c r="AD87" s="84"/>
      <c r="AE87" s="84"/>
      <c r="AF87" s="85"/>
      <c r="AG87" s="109">
        <f>SUM(AH87:AK87)</f>
        <v>0</v>
      </c>
      <c r="AH87" s="84"/>
      <c r="AI87" s="84"/>
      <c r="AJ87" s="84"/>
      <c r="AK87" s="85"/>
    </row>
    <row r="88" spans="1:37" ht="13.5" thickBot="1">
      <c r="A88" s="138" t="s">
        <v>46</v>
      </c>
      <c r="B88" s="139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1:37" ht="16.5" thickBot="1">
      <c r="A89" s="41"/>
      <c r="B89" s="42" t="s">
        <v>8</v>
      </c>
      <c r="C89" s="110">
        <f aca="true" t="shared" si="3" ref="C89:L89">SUM(C85:C87)</f>
        <v>0</v>
      </c>
      <c r="D89" s="110">
        <f t="shared" si="3"/>
        <v>0</v>
      </c>
      <c r="E89" s="110">
        <f t="shared" si="3"/>
        <v>0</v>
      </c>
      <c r="F89" s="110">
        <f t="shared" si="3"/>
        <v>0</v>
      </c>
      <c r="G89" s="111">
        <f t="shared" si="3"/>
        <v>0</v>
      </c>
      <c r="H89" s="110">
        <f t="shared" si="3"/>
        <v>0</v>
      </c>
      <c r="I89" s="110">
        <f t="shared" si="3"/>
        <v>0</v>
      </c>
      <c r="J89" s="110">
        <f t="shared" si="3"/>
        <v>0</v>
      </c>
      <c r="K89" s="110">
        <f t="shared" si="3"/>
        <v>0</v>
      </c>
      <c r="L89" s="111">
        <f t="shared" si="3"/>
        <v>0</v>
      </c>
      <c r="M89" s="110">
        <f>SUM(M85:M87)</f>
        <v>0</v>
      </c>
      <c r="N89" s="110">
        <f>SUM(N85:N87)</f>
        <v>0</v>
      </c>
      <c r="O89" s="110">
        <f>SUM(O85:O87)</f>
        <v>0</v>
      </c>
      <c r="P89" s="110">
        <f>SUM(P85:P87)</f>
        <v>0</v>
      </c>
      <c r="Q89" s="111">
        <f>SUM(Q85:Q87)</f>
        <v>0</v>
      </c>
      <c r="R89" s="110">
        <f aca="true" t="shared" si="4" ref="R89:AK89">SUM(R85:R87)</f>
        <v>0</v>
      </c>
      <c r="S89" s="110">
        <f t="shared" si="4"/>
        <v>0</v>
      </c>
      <c r="T89" s="110">
        <f t="shared" si="4"/>
        <v>0</v>
      </c>
      <c r="U89" s="110">
        <f t="shared" si="4"/>
        <v>0</v>
      </c>
      <c r="V89" s="111">
        <f t="shared" si="4"/>
        <v>0</v>
      </c>
      <c r="W89" s="110">
        <f t="shared" si="4"/>
        <v>0</v>
      </c>
      <c r="X89" s="110">
        <f t="shared" si="4"/>
        <v>0</v>
      </c>
      <c r="Y89" s="110">
        <f t="shared" si="4"/>
        <v>0</v>
      </c>
      <c r="Z89" s="110">
        <f t="shared" si="4"/>
        <v>0</v>
      </c>
      <c r="AA89" s="111">
        <f t="shared" si="4"/>
        <v>0</v>
      </c>
      <c r="AB89" s="110">
        <f t="shared" si="4"/>
        <v>0</v>
      </c>
      <c r="AC89" s="110">
        <f t="shared" si="4"/>
        <v>0</v>
      </c>
      <c r="AD89" s="110">
        <f t="shared" si="4"/>
        <v>0</v>
      </c>
      <c r="AE89" s="110">
        <f t="shared" si="4"/>
        <v>0</v>
      </c>
      <c r="AF89" s="111">
        <f t="shared" si="4"/>
        <v>0</v>
      </c>
      <c r="AG89" s="110">
        <f t="shared" si="4"/>
        <v>0</v>
      </c>
      <c r="AH89" s="110">
        <f t="shared" si="4"/>
        <v>0</v>
      </c>
      <c r="AI89" s="110">
        <f t="shared" si="4"/>
        <v>0</v>
      </c>
      <c r="AJ89" s="110">
        <f t="shared" si="4"/>
        <v>0</v>
      </c>
      <c r="AK89" s="111">
        <f t="shared" si="4"/>
        <v>0</v>
      </c>
    </row>
    <row r="90" spans="8:37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2:37" ht="16.5" thickBot="1">
      <c r="B91" s="34" t="s">
        <v>67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ht="31.5">
      <c r="A92" s="35" t="s">
        <v>7</v>
      </c>
      <c r="B92" s="36" t="s">
        <v>65</v>
      </c>
      <c r="C92" s="8" t="s">
        <v>2</v>
      </c>
      <c r="D92" s="8" t="s">
        <v>9</v>
      </c>
      <c r="E92" s="8" t="s">
        <v>10</v>
      </c>
      <c r="F92" s="8" t="s">
        <v>11</v>
      </c>
      <c r="G92" s="9" t="s">
        <v>12</v>
      </c>
      <c r="H92" s="8" t="s">
        <v>2</v>
      </c>
      <c r="I92" s="8" t="s">
        <v>9</v>
      </c>
      <c r="J92" s="8" t="s">
        <v>10</v>
      </c>
      <c r="K92" s="8" t="s">
        <v>11</v>
      </c>
      <c r="L92" s="9" t="s">
        <v>12</v>
      </c>
      <c r="M92" s="8" t="s">
        <v>2</v>
      </c>
      <c r="N92" s="8" t="s">
        <v>9</v>
      </c>
      <c r="O92" s="8" t="s">
        <v>10</v>
      </c>
      <c r="P92" s="8" t="s">
        <v>11</v>
      </c>
      <c r="Q92" s="9" t="s">
        <v>12</v>
      </c>
      <c r="R92" s="8" t="s">
        <v>2</v>
      </c>
      <c r="S92" s="8" t="s">
        <v>9</v>
      </c>
      <c r="T92" s="8" t="s">
        <v>91</v>
      </c>
      <c r="U92" s="8" t="s">
        <v>92</v>
      </c>
      <c r="V92" s="9" t="s">
        <v>12</v>
      </c>
      <c r="W92" s="8" t="s">
        <v>2</v>
      </c>
      <c r="X92" s="8" t="s">
        <v>9</v>
      </c>
      <c r="Y92" s="8" t="s">
        <v>93</v>
      </c>
      <c r="Z92" s="8" t="s">
        <v>94</v>
      </c>
      <c r="AA92" s="9" t="s">
        <v>12</v>
      </c>
      <c r="AB92" s="8" t="s">
        <v>2</v>
      </c>
      <c r="AC92" s="8" t="s">
        <v>9</v>
      </c>
      <c r="AD92" s="8" t="s">
        <v>95</v>
      </c>
      <c r="AE92" s="8" t="s">
        <v>96</v>
      </c>
      <c r="AF92" s="9" t="s">
        <v>12</v>
      </c>
      <c r="AG92" s="8" t="s">
        <v>2</v>
      </c>
      <c r="AH92" s="8" t="s">
        <v>9</v>
      </c>
      <c r="AI92" s="8" t="s">
        <v>97</v>
      </c>
      <c r="AJ92" s="8" t="s">
        <v>98</v>
      </c>
      <c r="AK92" s="9" t="s">
        <v>12</v>
      </c>
    </row>
    <row r="93" spans="1:37" ht="15.75">
      <c r="A93" s="43"/>
      <c r="B93" s="44" t="s">
        <v>100</v>
      </c>
      <c r="C93" s="109">
        <f>SUM(D93:G93)</f>
        <v>1.1412</v>
      </c>
      <c r="D93" s="84"/>
      <c r="E93" s="84"/>
      <c r="F93" s="84">
        <f>F78</f>
        <v>1.1412</v>
      </c>
      <c r="G93" s="85"/>
      <c r="H93" s="109">
        <f>SUM(I93:L93)</f>
        <v>1.0908</v>
      </c>
      <c r="I93" s="84"/>
      <c r="J93" s="84"/>
      <c r="K93" s="84">
        <f>K78</f>
        <v>1.0908</v>
      </c>
      <c r="L93" s="85"/>
      <c r="M93" s="109">
        <f>SUM(N93:Q93)</f>
        <v>2.232</v>
      </c>
      <c r="N93" s="84"/>
      <c r="O93" s="84"/>
      <c r="P93" s="84">
        <f>F93+K93</f>
        <v>2.232</v>
      </c>
      <c r="Q93" s="85"/>
      <c r="R93" s="109">
        <f>SUM(S93:V93)</f>
        <v>0.27</v>
      </c>
      <c r="S93" s="84"/>
      <c r="T93" s="84"/>
      <c r="U93" s="84">
        <f>U78</f>
        <v>0.27</v>
      </c>
      <c r="V93" s="85"/>
      <c r="W93" s="109">
        <f>SUM(X93:AA93)</f>
        <v>0.27</v>
      </c>
      <c r="X93" s="84"/>
      <c r="Y93" s="84"/>
      <c r="Z93" s="84">
        <f>Z78</f>
        <v>0.27</v>
      </c>
      <c r="AA93" s="85"/>
      <c r="AB93" s="109">
        <f>SUM(AC93:AF93)</f>
        <v>0.272</v>
      </c>
      <c r="AC93" s="84"/>
      <c r="AD93" s="84"/>
      <c r="AE93" s="84">
        <f>AE78</f>
        <v>0.272</v>
      </c>
      <c r="AF93" s="85"/>
      <c r="AG93" s="109">
        <f>SUM(AH93:AK93)</f>
        <v>0.275</v>
      </c>
      <c r="AH93" s="84"/>
      <c r="AI93" s="84"/>
      <c r="AJ93" s="84">
        <f>AJ78</f>
        <v>0.275</v>
      </c>
      <c r="AK93" s="85"/>
    </row>
    <row r="94" spans="1:37" ht="15.75">
      <c r="A94" s="45"/>
      <c r="B94" s="46"/>
      <c r="C94" s="109">
        <f>SUM(D94:G94)</f>
        <v>0</v>
      </c>
      <c r="D94" s="84"/>
      <c r="E94" s="84"/>
      <c r="F94" s="84"/>
      <c r="G94" s="85"/>
      <c r="H94" s="109">
        <f>SUM(I94:L94)</f>
        <v>0</v>
      </c>
      <c r="I94" s="84"/>
      <c r="J94" s="84"/>
      <c r="K94" s="84"/>
      <c r="L94" s="85"/>
      <c r="M94" s="109">
        <f>SUM(N94:Q94)</f>
        <v>0</v>
      </c>
      <c r="N94" s="84"/>
      <c r="O94" s="84"/>
      <c r="P94" s="84">
        <f>F94+K94</f>
        <v>0</v>
      </c>
      <c r="Q94" s="85"/>
      <c r="R94" s="109">
        <f>SUM(S94:V94)</f>
        <v>0</v>
      </c>
      <c r="S94" s="84"/>
      <c r="T94" s="84"/>
      <c r="U94" s="84">
        <f>P94</f>
        <v>0</v>
      </c>
      <c r="V94" s="85"/>
      <c r="W94" s="109">
        <f>SUM(X94:AA94)</f>
        <v>0</v>
      </c>
      <c r="X94" s="84"/>
      <c r="Y94" s="84"/>
      <c r="Z94" s="84">
        <f>U94</f>
        <v>0</v>
      </c>
      <c r="AA94" s="85"/>
      <c r="AB94" s="109">
        <f>SUM(AC94:AF94)</f>
        <v>0</v>
      </c>
      <c r="AC94" s="84"/>
      <c r="AD94" s="84"/>
      <c r="AE94" s="84">
        <f>Z94</f>
        <v>0</v>
      </c>
      <c r="AF94" s="85"/>
      <c r="AG94" s="109">
        <f>SUM(AH94:AK94)</f>
        <v>0</v>
      </c>
      <c r="AH94" s="84"/>
      <c r="AI94" s="84"/>
      <c r="AJ94" s="84">
        <f>AE94</f>
        <v>0</v>
      </c>
      <c r="AK94" s="85"/>
    </row>
    <row r="95" spans="1:37" ht="15.75">
      <c r="A95" s="45"/>
      <c r="B95" s="46"/>
      <c r="C95" s="109">
        <f>SUM(D95:G95)</f>
        <v>0</v>
      </c>
      <c r="D95" s="84"/>
      <c r="E95" s="84"/>
      <c r="F95" s="84"/>
      <c r="G95" s="85"/>
      <c r="H95" s="109">
        <f>SUM(I95:L95)</f>
        <v>0</v>
      </c>
      <c r="I95" s="84"/>
      <c r="J95" s="84"/>
      <c r="K95" s="84"/>
      <c r="L95" s="85"/>
      <c r="M95" s="109">
        <f>SUM(N95:Q95)</f>
        <v>0</v>
      </c>
      <c r="N95" s="84"/>
      <c r="O95" s="84"/>
      <c r="P95" s="84"/>
      <c r="Q95" s="85"/>
      <c r="R95" s="109">
        <f>SUM(S95:V95)</f>
        <v>0</v>
      </c>
      <c r="S95" s="84"/>
      <c r="T95" s="84"/>
      <c r="U95" s="84"/>
      <c r="V95" s="85"/>
      <c r="W95" s="109">
        <f>SUM(X95:AA95)</f>
        <v>0</v>
      </c>
      <c r="X95" s="84"/>
      <c r="Y95" s="84"/>
      <c r="Z95" s="84"/>
      <c r="AA95" s="85"/>
      <c r="AB95" s="109">
        <f>SUM(AC95:AF95)</f>
        <v>0</v>
      </c>
      <c r="AC95" s="84"/>
      <c r="AD95" s="84"/>
      <c r="AE95" s="84"/>
      <c r="AF95" s="85"/>
      <c r="AG95" s="109">
        <f>SUM(AH95:AK95)</f>
        <v>0</v>
      </c>
      <c r="AH95" s="84"/>
      <c r="AI95" s="84"/>
      <c r="AJ95" s="84"/>
      <c r="AK95" s="85"/>
    </row>
    <row r="96" spans="1:37" ht="13.5" thickBot="1">
      <c r="A96" s="139" t="s">
        <v>46</v>
      </c>
      <c r="B96" s="139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 ht="16.5" thickBot="1">
      <c r="A97" s="41"/>
      <c r="B97" s="42" t="s">
        <v>8</v>
      </c>
      <c r="C97" s="112">
        <f aca="true" t="shared" si="5" ref="C97:L97">SUM(C93:C95)</f>
        <v>1.1412</v>
      </c>
      <c r="D97" s="112">
        <f t="shared" si="5"/>
        <v>0</v>
      </c>
      <c r="E97" s="112">
        <f t="shared" si="5"/>
        <v>0</v>
      </c>
      <c r="F97" s="112">
        <f t="shared" si="5"/>
        <v>1.1412</v>
      </c>
      <c r="G97" s="113">
        <f t="shared" si="5"/>
        <v>0</v>
      </c>
      <c r="H97" s="112">
        <f t="shared" si="5"/>
        <v>1.0908</v>
      </c>
      <c r="I97" s="112">
        <f t="shared" si="5"/>
        <v>0</v>
      </c>
      <c r="J97" s="112">
        <f t="shared" si="5"/>
        <v>0</v>
      </c>
      <c r="K97" s="112">
        <f t="shared" si="5"/>
        <v>1.0908</v>
      </c>
      <c r="L97" s="113">
        <f t="shared" si="5"/>
        <v>0</v>
      </c>
      <c r="M97" s="112">
        <f>SUM(M93:M95)</f>
        <v>2.232</v>
      </c>
      <c r="N97" s="112">
        <f>SUM(N93:N95)</f>
        <v>0</v>
      </c>
      <c r="O97" s="112">
        <f>SUM(O93:O95)</f>
        <v>0</v>
      </c>
      <c r="P97" s="112">
        <f>SUM(P93:P95)</f>
        <v>2.232</v>
      </c>
      <c r="Q97" s="113">
        <f>SUM(Q93:Q95)</f>
        <v>0</v>
      </c>
      <c r="R97" s="112">
        <f aca="true" t="shared" si="6" ref="R97:AK97">SUM(R93:R95)</f>
        <v>0.27</v>
      </c>
      <c r="S97" s="112">
        <f t="shared" si="6"/>
        <v>0</v>
      </c>
      <c r="T97" s="112">
        <f t="shared" si="6"/>
        <v>0</v>
      </c>
      <c r="U97" s="112">
        <f t="shared" si="6"/>
        <v>0.27</v>
      </c>
      <c r="V97" s="113">
        <f t="shared" si="6"/>
        <v>0</v>
      </c>
      <c r="W97" s="112">
        <f t="shared" si="6"/>
        <v>0.27</v>
      </c>
      <c r="X97" s="112">
        <f t="shared" si="6"/>
        <v>0</v>
      </c>
      <c r="Y97" s="112">
        <f t="shared" si="6"/>
        <v>0</v>
      </c>
      <c r="Z97" s="112">
        <f t="shared" si="6"/>
        <v>0.27</v>
      </c>
      <c r="AA97" s="113">
        <f t="shared" si="6"/>
        <v>0</v>
      </c>
      <c r="AB97" s="112">
        <f t="shared" si="6"/>
        <v>0.272</v>
      </c>
      <c r="AC97" s="112">
        <f t="shared" si="6"/>
        <v>0</v>
      </c>
      <c r="AD97" s="112">
        <f t="shared" si="6"/>
        <v>0</v>
      </c>
      <c r="AE97" s="112">
        <f t="shared" si="6"/>
        <v>0.272</v>
      </c>
      <c r="AF97" s="113">
        <f t="shared" si="6"/>
        <v>0</v>
      </c>
      <c r="AG97" s="112">
        <f t="shared" si="6"/>
        <v>0.275</v>
      </c>
      <c r="AH97" s="112">
        <f t="shared" si="6"/>
        <v>0</v>
      </c>
      <c r="AI97" s="112">
        <f t="shared" si="6"/>
        <v>0</v>
      </c>
      <c r="AJ97" s="112">
        <f t="shared" si="6"/>
        <v>0.275</v>
      </c>
      <c r="AK97" s="113">
        <f t="shared" si="6"/>
        <v>0</v>
      </c>
    </row>
    <row r="98" spans="8:17" ht="12.75"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2:17" ht="16.5" thickBot="1">
      <c r="B99" s="34" t="s">
        <v>69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37" ht="31.5">
      <c r="A100" s="35" t="s">
        <v>7</v>
      </c>
      <c r="B100" s="36" t="s">
        <v>66</v>
      </c>
      <c r="C100" s="8" t="s">
        <v>2</v>
      </c>
      <c r="D100" s="8" t="s">
        <v>9</v>
      </c>
      <c r="E100" s="8" t="s">
        <v>10</v>
      </c>
      <c r="F100" s="8" t="s">
        <v>11</v>
      </c>
      <c r="G100" s="9" t="s">
        <v>12</v>
      </c>
      <c r="H100" s="8" t="s">
        <v>2</v>
      </c>
      <c r="I100" s="8" t="s">
        <v>9</v>
      </c>
      <c r="J100" s="8" t="s">
        <v>10</v>
      </c>
      <c r="K100" s="8" t="s">
        <v>11</v>
      </c>
      <c r="L100" s="9" t="s">
        <v>12</v>
      </c>
      <c r="M100" s="8" t="s">
        <v>2</v>
      </c>
      <c r="N100" s="8" t="s">
        <v>9</v>
      </c>
      <c r="O100" s="8" t="s">
        <v>10</v>
      </c>
      <c r="P100" s="8" t="s">
        <v>11</v>
      </c>
      <c r="Q100" s="9" t="s">
        <v>12</v>
      </c>
      <c r="R100" s="8" t="s">
        <v>2</v>
      </c>
      <c r="S100" s="8" t="s">
        <v>9</v>
      </c>
      <c r="T100" s="8" t="s">
        <v>91</v>
      </c>
      <c r="U100" s="8" t="s">
        <v>92</v>
      </c>
      <c r="V100" s="9" t="s">
        <v>12</v>
      </c>
      <c r="W100" s="8" t="s">
        <v>2</v>
      </c>
      <c r="X100" s="8" t="s">
        <v>9</v>
      </c>
      <c r="Y100" s="8" t="s">
        <v>93</v>
      </c>
      <c r="Z100" s="8" t="s">
        <v>94</v>
      </c>
      <c r="AA100" s="9" t="s">
        <v>12</v>
      </c>
      <c r="AB100" s="8" t="s">
        <v>2</v>
      </c>
      <c r="AC100" s="8" t="s">
        <v>9</v>
      </c>
      <c r="AD100" s="8" t="s">
        <v>95</v>
      </c>
      <c r="AE100" s="8" t="s">
        <v>96</v>
      </c>
      <c r="AF100" s="9" t="s">
        <v>12</v>
      </c>
      <c r="AG100" s="8" t="s">
        <v>2</v>
      </c>
      <c r="AH100" s="8" t="s">
        <v>9</v>
      </c>
      <c r="AI100" s="8" t="s">
        <v>97</v>
      </c>
      <c r="AJ100" s="8" t="s">
        <v>98</v>
      </c>
      <c r="AK100" s="9" t="s">
        <v>12</v>
      </c>
    </row>
    <row r="101" spans="1:37" ht="15.75">
      <c r="A101" s="37"/>
      <c r="B101" s="38" t="s">
        <v>103</v>
      </c>
      <c r="C101" s="109">
        <f>SUM(D101:G101)</f>
        <v>53.343640901</v>
      </c>
      <c r="D101" s="84"/>
      <c r="E101" s="84"/>
      <c r="F101" s="84">
        <f>F76</f>
        <v>21.1178</v>
      </c>
      <c r="G101" s="84">
        <f>G76</f>
        <v>32.225840901</v>
      </c>
      <c r="H101" s="109">
        <f>SUM(I101:L101)</f>
        <v>52.750884895</v>
      </c>
      <c r="I101" s="84"/>
      <c r="J101" s="84"/>
      <c r="K101" s="84">
        <f>K76</f>
        <v>20.2202</v>
      </c>
      <c r="L101" s="84">
        <f>L76</f>
        <v>32.530684895</v>
      </c>
      <c r="M101" s="109">
        <f>SUM(N101:Q101)</f>
        <v>106.094525796</v>
      </c>
      <c r="N101" s="84"/>
      <c r="O101" s="84"/>
      <c r="P101" s="84">
        <f>P76</f>
        <v>41.337999999999994</v>
      </c>
      <c r="Q101" s="84">
        <f>Q76</f>
        <v>64.756525796</v>
      </c>
      <c r="R101" s="109">
        <f>SUM(S101:V101)</f>
        <v>108.33220046400001</v>
      </c>
      <c r="S101" s="84"/>
      <c r="T101" s="84"/>
      <c r="U101" s="84">
        <f>U76</f>
        <v>43.8</v>
      </c>
      <c r="V101" s="84">
        <f>V76</f>
        <v>64.53220046400001</v>
      </c>
      <c r="W101" s="109">
        <f>SUM(X101:AA101)</f>
        <v>108.79157787599999</v>
      </c>
      <c r="X101" s="84"/>
      <c r="Y101" s="84"/>
      <c r="Z101" s="84">
        <f>Z76</f>
        <v>44</v>
      </c>
      <c r="AA101" s="84">
        <f>AA76</f>
        <v>64.79157787599999</v>
      </c>
      <c r="AB101" s="109">
        <f>SUM(AC101:AF101)</f>
        <v>109.065202304</v>
      </c>
      <c r="AC101" s="84"/>
      <c r="AD101" s="84"/>
      <c r="AE101" s="84">
        <f>AE76</f>
        <v>44</v>
      </c>
      <c r="AF101" s="84">
        <f>AF76</f>
        <v>65.065202304</v>
      </c>
      <c r="AG101" s="109">
        <f>SUM(AH101:AK101)</f>
        <v>109.52159819500001</v>
      </c>
      <c r="AH101" s="84"/>
      <c r="AI101" s="84"/>
      <c r="AJ101" s="84">
        <f>AJ76</f>
        <v>44.2</v>
      </c>
      <c r="AK101" s="84">
        <f>AK76</f>
        <v>65.321598195</v>
      </c>
    </row>
    <row r="102" spans="1:37" ht="15.75">
      <c r="A102" s="37"/>
      <c r="B102" s="38"/>
      <c r="C102" s="109">
        <f>SUM(D102:G102)</f>
        <v>0</v>
      </c>
      <c r="D102" s="84"/>
      <c r="E102" s="84"/>
      <c r="F102" s="84"/>
      <c r="G102" s="85"/>
      <c r="H102" s="109">
        <f>SUM(I102:L102)</f>
        <v>0</v>
      </c>
      <c r="I102" s="84"/>
      <c r="J102" s="84"/>
      <c r="K102" s="84"/>
      <c r="L102" s="85"/>
      <c r="M102" s="109">
        <f>SUM(N102:Q102)</f>
        <v>0</v>
      </c>
      <c r="N102" s="84"/>
      <c r="O102" s="84"/>
      <c r="P102" s="84"/>
      <c r="Q102" s="85"/>
      <c r="R102" s="109">
        <f>SUM(S102:V102)</f>
        <v>0</v>
      </c>
      <c r="S102" s="84"/>
      <c r="T102" s="84"/>
      <c r="U102" s="84"/>
      <c r="V102" s="85"/>
      <c r="W102" s="109">
        <f>SUM(X102:AA102)</f>
        <v>0</v>
      </c>
      <c r="X102" s="84"/>
      <c r="Y102" s="84"/>
      <c r="Z102" s="84"/>
      <c r="AA102" s="85"/>
      <c r="AB102" s="109">
        <f>SUM(AC102:AF102)</f>
        <v>0</v>
      </c>
      <c r="AC102" s="84"/>
      <c r="AD102" s="84"/>
      <c r="AE102" s="84"/>
      <c r="AF102" s="85"/>
      <c r="AG102" s="109">
        <f>SUM(AH102:AK102)</f>
        <v>0</v>
      </c>
      <c r="AH102" s="84"/>
      <c r="AI102" s="84"/>
      <c r="AJ102" s="84"/>
      <c r="AK102" s="85"/>
    </row>
    <row r="103" spans="1:37" ht="15.75">
      <c r="A103" s="37"/>
      <c r="B103" s="38"/>
      <c r="C103" s="109">
        <f>SUM(D103:G103)</f>
        <v>0</v>
      </c>
      <c r="D103" s="84"/>
      <c r="E103" s="84"/>
      <c r="F103" s="84"/>
      <c r="G103" s="85"/>
      <c r="H103" s="109">
        <f>SUM(I103:L103)</f>
        <v>0</v>
      </c>
      <c r="I103" s="84"/>
      <c r="J103" s="84"/>
      <c r="K103" s="84"/>
      <c r="L103" s="85"/>
      <c r="M103" s="109">
        <f>SUM(N103:Q103)</f>
        <v>0</v>
      </c>
      <c r="N103" s="84"/>
      <c r="O103" s="84"/>
      <c r="P103" s="84"/>
      <c r="Q103" s="85"/>
      <c r="R103" s="109">
        <f>SUM(S103:V103)</f>
        <v>0</v>
      </c>
      <c r="S103" s="84"/>
      <c r="T103" s="84"/>
      <c r="U103" s="84"/>
      <c r="V103" s="85"/>
      <c r="W103" s="109">
        <f>SUM(X103:AA103)</f>
        <v>0</v>
      </c>
      <c r="X103" s="84"/>
      <c r="Y103" s="84"/>
      <c r="Z103" s="84"/>
      <c r="AA103" s="85"/>
      <c r="AB103" s="109">
        <f>SUM(AC103:AF103)</f>
        <v>0</v>
      </c>
      <c r="AC103" s="84"/>
      <c r="AD103" s="84"/>
      <c r="AE103" s="84"/>
      <c r="AF103" s="85"/>
      <c r="AG103" s="109">
        <f>SUM(AH103:AK103)</f>
        <v>0</v>
      </c>
      <c r="AH103" s="84"/>
      <c r="AI103" s="84"/>
      <c r="AJ103" s="84"/>
      <c r="AK103" s="85"/>
    </row>
    <row r="104" spans="1:37" ht="13.5" thickBot="1">
      <c r="A104" s="139" t="s">
        <v>46</v>
      </c>
      <c r="B104" s="139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1:37" ht="16.5" thickBot="1">
      <c r="A105" s="41"/>
      <c r="B105" s="42" t="s">
        <v>8</v>
      </c>
      <c r="C105" s="114">
        <f aca="true" t="shared" si="7" ref="C105:L105">SUM(C101:C103)</f>
        <v>53.343640901</v>
      </c>
      <c r="D105" s="114">
        <f t="shared" si="7"/>
        <v>0</v>
      </c>
      <c r="E105" s="114">
        <f t="shared" si="7"/>
        <v>0</v>
      </c>
      <c r="F105" s="114">
        <f t="shared" si="7"/>
        <v>21.1178</v>
      </c>
      <c r="G105" s="115">
        <f t="shared" si="7"/>
        <v>32.225840901</v>
      </c>
      <c r="H105" s="114">
        <f t="shared" si="7"/>
        <v>52.750884895</v>
      </c>
      <c r="I105" s="114">
        <f t="shared" si="7"/>
        <v>0</v>
      </c>
      <c r="J105" s="114">
        <f t="shared" si="7"/>
        <v>0</v>
      </c>
      <c r="K105" s="114">
        <f t="shared" si="7"/>
        <v>20.2202</v>
      </c>
      <c r="L105" s="115">
        <f t="shared" si="7"/>
        <v>32.530684895</v>
      </c>
      <c r="M105" s="114">
        <f>SUM(M101:M103)</f>
        <v>106.094525796</v>
      </c>
      <c r="N105" s="114">
        <f>SUM(N101:N103)</f>
        <v>0</v>
      </c>
      <c r="O105" s="114">
        <f>SUM(O101:O103)</f>
        <v>0</v>
      </c>
      <c r="P105" s="114">
        <f>SUM(P101:P103)</f>
        <v>41.337999999999994</v>
      </c>
      <c r="Q105" s="115">
        <f>SUM(Q101:Q103)</f>
        <v>64.756525796</v>
      </c>
      <c r="R105" s="114">
        <f aca="true" t="shared" si="8" ref="R105:AK105">SUM(R101:R103)</f>
        <v>108.33220046400001</v>
      </c>
      <c r="S105" s="114">
        <f t="shared" si="8"/>
        <v>0</v>
      </c>
      <c r="T105" s="114">
        <f t="shared" si="8"/>
        <v>0</v>
      </c>
      <c r="U105" s="114">
        <f t="shared" si="8"/>
        <v>43.8</v>
      </c>
      <c r="V105" s="115">
        <f t="shared" si="8"/>
        <v>64.53220046400001</v>
      </c>
      <c r="W105" s="114">
        <f t="shared" si="8"/>
        <v>108.79157787599999</v>
      </c>
      <c r="X105" s="114">
        <f t="shared" si="8"/>
        <v>0</v>
      </c>
      <c r="Y105" s="114">
        <f t="shared" si="8"/>
        <v>0</v>
      </c>
      <c r="Z105" s="114">
        <f t="shared" si="8"/>
        <v>44</v>
      </c>
      <c r="AA105" s="115">
        <f t="shared" si="8"/>
        <v>64.79157787599999</v>
      </c>
      <c r="AB105" s="114">
        <f t="shared" si="8"/>
        <v>109.065202304</v>
      </c>
      <c r="AC105" s="114">
        <f t="shared" si="8"/>
        <v>0</v>
      </c>
      <c r="AD105" s="114">
        <f t="shared" si="8"/>
        <v>0</v>
      </c>
      <c r="AE105" s="114">
        <f t="shared" si="8"/>
        <v>44</v>
      </c>
      <c r="AF105" s="115">
        <f t="shared" si="8"/>
        <v>65.065202304</v>
      </c>
      <c r="AG105" s="114">
        <f t="shared" si="8"/>
        <v>109.52159819500001</v>
      </c>
      <c r="AH105" s="114">
        <f t="shared" si="8"/>
        <v>0</v>
      </c>
      <c r="AI105" s="114">
        <f t="shared" si="8"/>
        <v>0</v>
      </c>
      <c r="AJ105" s="114">
        <f t="shared" si="8"/>
        <v>44.2</v>
      </c>
      <c r="AK105" s="115">
        <f t="shared" si="8"/>
        <v>65.321598195</v>
      </c>
    </row>
    <row r="108" spans="1:16" ht="12.75">
      <c r="A108" s="2" t="s">
        <v>74</v>
      </c>
      <c r="H108" s="2" t="s">
        <v>103</v>
      </c>
      <c r="P108" s="2" t="s">
        <v>121</v>
      </c>
    </row>
    <row r="110" spans="1:16" ht="12.75">
      <c r="A110" s="2" t="s">
        <v>75</v>
      </c>
      <c r="H110" s="2" t="s">
        <v>104</v>
      </c>
      <c r="P110" s="2" t="s">
        <v>106</v>
      </c>
    </row>
    <row r="112" spans="1:16" ht="12.75">
      <c r="A112" s="2" t="s">
        <v>76</v>
      </c>
      <c r="H112" s="2" t="s">
        <v>105</v>
      </c>
      <c r="P112" s="2" t="s">
        <v>107</v>
      </c>
    </row>
    <row r="115" spans="1:16" ht="12.75">
      <c r="A115" s="2" t="s">
        <v>118</v>
      </c>
      <c r="H115" s="2" t="s">
        <v>119</v>
      </c>
      <c r="P115" s="2" t="s">
        <v>119</v>
      </c>
    </row>
  </sheetData>
  <sheetProtection password="FA9C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25">
    <mergeCell ref="Z1:AA1"/>
    <mergeCell ref="Z2:AA2"/>
    <mergeCell ref="A3:AA3"/>
    <mergeCell ref="A5:A6"/>
    <mergeCell ref="B5:B6"/>
    <mergeCell ref="C5:G5"/>
    <mergeCell ref="H5:L5"/>
    <mergeCell ref="M5:Q5"/>
    <mergeCell ref="R5:V5"/>
    <mergeCell ref="W5:AA5"/>
    <mergeCell ref="W59:AA59"/>
    <mergeCell ref="AB59:AF59"/>
    <mergeCell ref="AG59:AK59"/>
    <mergeCell ref="A34:B34"/>
    <mergeCell ref="A42:B42"/>
    <mergeCell ref="A50:B50"/>
    <mergeCell ref="A59:A60"/>
    <mergeCell ref="B59:B60"/>
    <mergeCell ref="C59:G59"/>
    <mergeCell ref="A88:B88"/>
    <mergeCell ref="A96:B96"/>
    <mergeCell ref="A104:B104"/>
    <mergeCell ref="H59:L59"/>
    <mergeCell ref="M59:Q59"/>
    <mergeCell ref="R59:V59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</hyperlinks>
  <printOptions/>
  <pageMargins left="0.35433070866141736" right="0.15748031496062992" top="0.5905511811023623" bottom="0.3937007874015748" header="0.5118110236220472" footer="0"/>
  <pageSetup horizontalDpi="600" verticalDpi="600" orientation="landscape" paperSize="9" scale="40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49"/>
  <sheetViews>
    <sheetView tabSelected="1" zoomScalePageLayoutView="0" workbookViewId="0" topLeftCell="A16">
      <selection activeCell="J22" sqref="J22"/>
    </sheetView>
  </sheetViews>
  <sheetFormatPr defaultColWidth="9.00390625" defaultRowHeight="12.75"/>
  <cols>
    <col min="1" max="1" width="10.125" style="0" customWidth="1"/>
    <col min="2" max="2" width="26.25390625" style="0" customWidth="1"/>
    <col min="3" max="3" width="18.375" style="0" customWidth="1"/>
    <col min="4" max="4" width="16.25390625" style="0" customWidth="1"/>
    <col min="5" max="5" width="12.125" style="0" customWidth="1"/>
    <col min="6" max="6" width="14.875" style="0" customWidth="1"/>
    <col min="7" max="7" width="12.00390625" style="0" customWidth="1"/>
  </cols>
  <sheetData>
    <row r="2" spans="1:27" ht="18.75" customHeight="1">
      <c r="A2" s="201" t="s">
        <v>72</v>
      </c>
      <c r="B2" s="201"/>
      <c r="C2" s="201"/>
      <c r="D2" s="201"/>
      <c r="E2" s="201"/>
      <c r="F2" s="201"/>
      <c r="G2" s="201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ht="13.5" thickBot="1">
      <c r="G3" s="7" t="s">
        <v>32</v>
      </c>
    </row>
    <row r="4" spans="1:7" ht="12.75">
      <c r="A4" s="180" t="s">
        <v>19</v>
      </c>
      <c r="B4" s="181" t="s">
        <v>1</v>
      </c>
      <c r="C4" s="180" t="s">
        <v>125</v>
      </c>
      <c r="D4" s="182"/>
      <c r="E4" s="182"/>
      <c r="F4" s="182"/>
      <c r="G4" s="183"/>
    </row>
    <row r="5" spans="1:7" ht="13.5" thickBot="1">
      <c r="A5" s="184"/>
      <c r="B5" s="185"/>
      <c r="C5" s="186" t="s">
        <v>2</v>
      </c>
      <c r="D5" s="187" t="s">
        <v>9</v>
      </c>
      <c r="E5" s="187" t="s">
        <v>10</v>
      </c>
      <c r="F5" s="187" t="s">
        <v>11</v>
      </c>
      <c r="G5" s="188" t="s">
        <v>12</v>
      </c>
    </row>
    <row r="6" spans="1:7" ht="13.5" thickBot="1">
      <c r="A6" s="13">
        <v>1</v>
      </c>
      <c r="B6" s="14">
        <v>2</v>
      </c>
      <c r="C6" s="13">
        <v>3</v>
      </c>
      <c r="D6" s="15">
        <v>4</v>
      </c>
      <c r="E6" s="15">
        <v>5</v>
      </c>
      <c r="F6" s="15">
        <v>6</v>
      </c>
      <c r="G6" s="16">
        <v>7</v>
      </c>
    </row>
    <row r="7" spans="1:7" ht="30.75" customHeight="1">
      <c r="A7" s="189" t="s">
        <v>3</v>
      </c>
      <c r="B7" s="190" t="s">
        <v>20</v>
      </c>
      <c r="C7" s="191">
        <f>C17+C19+C20</f>
        <v>127.424172</v>
      </c>
      <c r="D7" s="192">
        <f>D13+D14+D15+D16</f>
        <v>127.424172</v>
      </c>
      <c r="E7" s="192">
        <f>E8+E13+E14+E15+E16</f>
        <v>0</v>
      </c>
      <c r="F7" s="192">
        <f>F8+F13+F14+F15+F16</f>
        <v>127.424172</v>
      </c>
      <c r="G7" s="193">
        <f>G8+G13+G14+G15+G16</f>
        <v>63.6418127461464</v>
      </c>
    </row>
    <row r="8" spans="1:7" ht="27.75" customHeight="1">
      <c r="A8" s="154" t="s">
        <v>13</v>
      </c>
      <c r="B8" s="168" t="s">
        <v>21</v>
      </c>
      <c r="C8" s="194" t="s">
        <v>31</v>
      </c>
      <c r="D8" s="157" t="s">
        <v>31</v>
      </c>
      <c r="E8" s="158">
        <f>E10</f>
        <v>0</v>
      </c>
      <c r="F8" s="158">
        <f>F10+F11</f>
        <v>127.424172</v>
      </c>
      <c r="G8" s="159">
        <f>G10+G11+G12</f>
        <v>63.6418127461464</v>
      </c>
    </row>
    <row r="9" spans="1:7" ht="27" customHeight="1">
      <c r="A9" s="154"/>
      <c r="B9" s="168" t="s">
        <v>22</v>
      </c>
      <c r="C9" s="194" t="s">
        <v>31</v>
      </c>
      <c r="D9" s="161" t="s">
        <v>31</v>
      </c>
      <c r="E9" s="161" t="s">
        <v>31</v>
      </c>
      <c r="F9" s="161" t="s">
        <v>31</v>
      </c>
      <c r="G9" s="162" t="s">
        <v>31</v>
      </c>
    </row>
    <row r="10" spans="1:7" ht="12.75">
      <c r="A10" s="154" t="s">
        <v>33</v>
      </c>
      <c r="B10" s="168" t="s">
        <v>9</v>
      </c>
      <c r="C10" s="194" t="s">
        <v>31</v>
      </c>
      <c r="D10" s="163" t="s">
        <v>31</v>
      </c>
      <c r="E10" s="173"/>
      <c r="F10" s="165">
        <f>D7-D17-D19-D20-E10-G10</f>
        <v>127.424172</v>
      </c>
      <c r="G10" s="166"/>
    </row>
    <row r="11" spans="1:7" ht="12.75">
      <c r="A11" s="154" t="s">
        <v>34</v>
      </c>
      <c r="B11" s="168" t="s">
        <v>10</v>
      </c>
      <c r="C11" s="194" t="s">
        <v>31</v>
      </c>
      <c r="D11" s="163" t="s">
        <v>31</v>
      </c>
      <c r="E11" s="163" t="s">
        <v>31</v>
      </c>
      <c r="F11" s="165">
        <f>E7-E17-E19-E20-G11</f>
        <v>0</v>
      </c>
      <c r="G11" s="166"/>
    </row>
    <row r="12" spans="1:7" ht="12.75">
      <c r="A12" s="154" t="s">
        <v>35</v>
      </c>
      <c r="B12" s="168" t="s">
        <v>11</v>
      </c>
      <c r="C12" s="194" t="s">
        <v>31</v>
      </c>
      <c r="D12" s="163" t="s">
        <v>31</v>
      </c>
      <c r="E12" s="163" t="s">
        <v>31</v>
      </c>
      <c r="F12" s="163" t="s">
        <v>31</v>
      </c>
      <c r="G12" s="167">
        <f>F7-F17-F19-F20</f>
        <v>63.6418127461464</v>
      </c>
    </row>
    <row r="13" spans="1:7" ht="26.25" customHeight="1">
      <c r="A13" s="154" t="s">
        <v>14</v>
      </c>
      <c r="B13" s="168" t="s">
        <v>38</v>
      </c>
      <c r="C13" s="170">
        <f>SUM(D13:G13)</f>
        <v>0</v>
      </c>
      <c r="D13" s="195"/>
      <c r="E13" s="195"/>
      <c r="F13" s="195"/>
      <c r="G13" s="166"/>
    </row>
    <row r="14" spans="1:7" ht="26.25" customHeight="1">
      <c r="A14" s="154" t="s">
        <v>15</v>
      </c>
      <c r="B14" s="168" t="s">
        <v>60</v>
      </c>
      <c r="C14" s="170">
        <f>SUM(D14:G14)</f>
        <v>0</v>
      </c>
      <c r="D14" s="164"/>
      <c r="E14" s="164"/>
      <c r="F14" s="164"/>
      <c r="G14" s="166"/>
    </row>
    <row r="15" spans="1:7" ht="39" customHeight="1">
      <c r="A15" s="154" t="s">
        <v>16</v>
      </c>
      <c r="B15" s="168" t="s">
        <v>120</v>
      </c>
      <c r="C15" s="170">
        <f>SUM(D15:G15)</f>
        <v>127.424172</v>
      </c>
      <c r="D15" s="164">
        <v>127.424172</v>
      </c>
      <c r="E15" s="164"/>
      <c r="F15" s="164"/>
      <c r="G15" s="166"/>
    </row>
    <row r="16" spans="1:7" ht="36.75" customHeight="1">
      <c r="A16" s="154" t="s">
        <v>17</v>
      </c>
      <c r="B16" s="168" t="s">
        <v>62</v>
      </c>
      <c r="C16" s="170">
        <f>SUM(D16:G16)</f>
        <v>0</v>
      </c>
      <c r="D16" s="164"/>
      <c r="E16" s="164"/>
      <c r="F16" s="164"/>
      <c r="G16" s="166"/>
    </row>
    <row r="17" spans="1:7" ht="32.25" customHeight="1">
      <c r="A17" s="154" t="s">
        <v>4</v>
      </c>
      <c r="B17" s="168" t="s">
        <v>23</v>
      </c>
      <c r="C17" s="170">
        <f>SUM(D17:G17)</f>
        <v>6.056759865070703</v>
      </c>
      <c r="D17" s="158">
        <f>D7*D18/100</f>
        <v>0</v>
      </c>
      <c r="E17" s="158">
        <f>E7*E18/100</f>
        <v>0</v>
      </c>
      <c r="F17" s="158">
        <f>F7*F18/100</f>
        <v>2.9949522538535995</v>
      </c>
      <c r="G17" s="159">
        <f>G7*G18/100</f>
        <v>3.061807611217103</v>
      </c>
    </row>
    <row r="18" spans="1:7" ht="31.5" customHeight="1">
      <c r="A18" s="154" t="s">
        <v>0</v>
      </c>
      <c r="B18" s="168" t="s">
        <v>59</v>
      </c>
      <c r="C18" s="170">
        <f>IF(C7=0,0,C17/C7*100)</f>
        <v>4.753226777938728</v>
      </c>
      <c r="D18" s="171"/>
      <c r="E18" s="171"/>
      <c r="F18" s="171">
        <v>2.35038</v>
      </c>
      <c r="G18" s="172">
        <v>4.811</v>
      </c>
    </row>
    <row r="19" spans="1:7" ht="54" customHeight="1">
      <c r="A19" s="154" t="s">
        <v>5</v>
      </c>
      <c r="B19" s="168" t="s">
        <v>39</v>
      </c>
      <c r="C19" s="170">
        <f>SUM(D19:G19)</f>
        <v>0</v>
      </c>
      <c r="D19" s="171"/>
      <c r="E19" s="171"/>
      <c r="F19" s="171"/>
      <c r="G19" s="172"/>
    </row>
    <row r="20" spans="1:7" ht="36.75" customHeight="1">
      <c r="A20" s="154" t="s">
        <v>6</v>
      </c>
      <c r="B20" s="168" t="s">
        <v>24</v>
      </c>
      <c r="C20" s="170">
        <f>SUM(D20:G20)</f>
        <v>121.3674121349293</v>
      </c>
      <c r="D20" s="158">
        <f>D21+D22+D23</f>
        <v>0</v>
      </c>
      <c r="E20" s="158">
        <f>E21+E22+E23</f>
        <v>0</v>
      </c>
      <c r="F20" s="158">
        <f>F21+F22+F23</f>
        <v>60.787407</v>
      </c>
      <c r="G20" s="159">
        <f>G7-G17-G19</f>
        <v>60.580005134929294</v>
      </c>
    </row>
    <row r="21" spans="1:7" ht="40.5" customHeight="1">
      <c r="A21" s="154" t="s">
        <v>36</v>
      </c>
      <c r="B21" s="168" t="s">
        <v>40</v>
      </c>
      <c r="C21" s="170">
        <f>SUM(D21:G21)</f>
        <v>118.862144</v>
      </c>
      <c r="D21" s="171"/>
      <c r="E21" s="171"/>
      <c r="F21" s="171">
        <v>58.282171</v>
      </c>
      <c r="G21" s="172">
        <v>60.579973</v>
      </c>
    </row>
    <row r="22" spans="1:7" ht="42.75" customHeight="1">
      <c r="A22" s="196" t="s">
        <v>37</v>
      </c>
      <c r="B22" s="168" t="s">
        <v>124</v>
      </c>
      <c r="C22" s="170">
        <f>SUM(D22:G22)</f>
        <v>0</v>
      </c>
      <c r="D22" s="173"/>
      <c r="E22" s="173"/>
      <c r="F22" s="173"/>
      <c r="G22" s="174"/>
    </row>
    <row r="23" spans="1:7" ht="47.25" customHeight="1" thickBot="1">
      <c r="A23" s="175" t="s">
        <v>41</v>
      </c>
      <c r="B23" s="176" t="s">
        <v>126</v>
      </c>
      <c r="C23" s="177">
        <f>SUM(D23:G23)</f>
        <v>2.505236</v>
      </c>
      <c r="D23" s="178"/>
      <c r="E23" s="178"/>
      <c r="F23" s="178">
        <v>2.505236</v>
      </c>
      <c r="G23" s="197"/>
    </row>
    <row r="24" spans="1:7" ht="23.25" customHeight="1" thickBot="1">
      <c r="A24" s="26"/>
      <c r="B24" s="27" t="s">
        <v>43</v>
      </c>
      <c r="C24" s="78"/>
      <c r="D24" s="79">
        <f>D7-D17-D19-D21-D22-D23-E10-F10-G10</f>
        <v>0</v>
      </c>
      <c r="E24" s="79">
        <f>E7-E17-E19-E21-E22-E23-F11-G11</f>
        <v>0</v>
      </c>
      <c r="F24" s="79">
        <f>F7-F17-F19-F21-F22-F23-G12</f>
        <v>0</v>
      </c>
      <c r="G24" s="80">
        <f>G7-G17-G19-G21-G22-G23</f>
        <v>3.213492929177164E-05</v>
      </c>
    </row>
    <row r="27" spans="1:12" ht="18.75" customHeight="1">
      <c r="A27" s="201" t="s">
        <v>73</v>
      </c>
      <c r="B27" s="201"/>
      <c r="C27" s="201"/>
      <c r="D27" s="201"/>
      <c r="E27" s="201"/>
      <c r="F27" s="201"/>
      <c r="G27" s="201"/>
      <c r="H27" s="153"/>
      <c r="I27" s="153"/>
      <c r="J27" s="153"/>
      <c r="K27" s="153"/>
      <c r="L27" s="153"/>
    </row>
    <row r="28" ht="13.5" thickBot="1"/>
    <row r="29" spans="1:7" ht="12.75">
      <c r="A29" s="180" t="s">
        <v>19</v>
      </c>
      <c r="B29" s="198" t="s">
        <v>1</v>
      </c>
      <c r="C29" s="180" t="s">
        <v>125</v>
      </c>
      <c r="D29" s="182"/>
      <c r="E29" s="182"/>
      <c r="F29" s="182"/>
      <c r="G29" s="183"/>
    </row>
    <row r="30" spans="1:7" ht="13.5" thickBot="1">
      <c r="A30" s="184"/>
      <c r="B30" s="199"/>
      <c r="C30" s="186" t="s">
        <v>2</v>
      </c>
      <c r="D30" s="187" t="s">
        <v>9</v>
      </c>
      <c r="E30" s="187" t="s">
        <v>10</v>
      </c>
      <c r="F30" s="187" t="s">
        <v>11</v>
      </c>
      <c r="G30" s="188" t="s">
        <v>12</v>
      </c>
    </row>
    <row r="31" spans="1:7" ht="13.5" thickBot="1">
      <c r="A31" s="13">
        <v>1</v>
      </c>
      <c r="B31" s="48">
        <v>2</v>
      </c>
      <c r="C31" s="13">
        <v>3</v>
      </c>
      <c r="D31" s="15">
        <v>4</v>
      </c>
      <c r="E31" s="15">
        <v>5</v>
      </c>
      <c r="F31" s="15">
        <v>6</v>
      </c>
      <c r="G31" s="16">
        <v>7</v>
      </c>
    </row>
    <row r="32" spans="1:7" ht="34.5" customHeight="1">
      <c r="A32" s="189" t="s">
        <v>3</v>
      </c>
      <c r="B32" s="200" t="s">
        <v>26</v>
      </c>
      <c r="C32" s="191">
        <f>C42+C44+C45</f>
        <v>19.045</v>
      </c>
      <c r="D32" s="192">
        <f>D38+D39+D40+D41</f>
        <v>19.045</v>
      </c>
      <c r="E32" s="192">
        <f>E33+E38+E39+E40+E41</f>
        <v>0</v>
      </c>
      <c r="F32" s="192">
        <f>F33+F38+F39+F40+F41</f>
        <v>19.045</v>
      </c>
      <c r="G32" s="193">
        <f>G33+G38+G39+G40+G41</f>
        <v>10.518000000000002</v>
      </c>
    </row>
    <row r="33" spans="1:7" ht="24.75" customHeight="1">
      <c r="A33" s="154" t="s">
        <v>13</v>
      </c>
      <c r="B33" s="155" t="s">
        <v>21</v>
      </c>
      <c r="C33" s="156" t="s">
        <v>31</v>
      </c>
      <c r="D33" s="157" t="s">
        <v>31</v>
      </c>
      <c r="E33" s="158">
        <f>E35</f>
        <v>0</v>
      </c>
      <c r="F33" s="158">
        <f>F35+F36</f>
        <v>19.045</v>
      </c>
      <c r="G33" s="159">
        <f>G35+G36+G37</f>
        <v>10.518000000000002</v>
      </c>
    </row>
    <row r="34" spans="1:7" ht="12.75">
      <c r="A34" s="154"/>
      <c r="B34" s="155" t="s">
        <v>22</v>
      </c>
      <c r="C34" s="156" t="s">
        <v>31</v>
      </c>
      <c r="D34" s="160" t="s">
        <v>31</v>
      </c>
      <c r="E34" s="161" t="s">
        <v>31</v>
      </c>
      <c r="F34" s="161" t="s">
        <v>31</v>
      </c>
      <c r="G34" s="162" t="s">
        <v>31</v>
      </c>
    </row>
    <row r="35" spans="1:7" ht="12.75">
      <c r="A35" s="154" t="s">
        <v>33</v>
      </c>
      <c r="B35" s="155" t="s">
        <v>9</v>
      </c>
      <c r="C35" s="156" t="s">
        <v>31</v>
      </c>
      <c r="D35" s="163" t="s">
        <v>31</v>
      </c>
      <c r="E35" s="164"/>
      <c r="F35" s="165">
        <f>D32-D42-D44-D45-G35-E35</f>
        <v>19.045</v>
      </c>
      <c r="G35" s="166"/>
    </row>
    <row r="36" spans="1:7" ht="12.75">
      <c r="A36" s="154" t="s">
        <v>34</v>
      </c>
      <c r="B36" s="155" t="s">
        <v>10</v>
      </c>
      <c r="C36" s="156" t="s">
        <v>31</v>
      </c>
      <c r="D36" s="163" t="s">
        <v>31</v>
      </c>
      <c r="E36" s="163" t="s">
        <v>31</v>
      </c>
      <c r="F36" s="165">
        <f>E32-E42-E44-E45-G36</f>
        <v>0</v>
      </c>
      <c r="G36" s="166"/>
    </row>
    <row r="37" spans="1:7" ht="12.75">
      <c r="A37" s="154" t="s">
        <v>35</v>
      </c>
      <c r="B37" s="155" t="s">
        <v>11</v>
      </c>
      <c r="C37" s="156" t="s">
        <v>31</v>
      </c>
      <c r="D37" s="163" t="s">
        <v>31</v>
      </c>
      <c r="E37" s="163" t="s">
        <v>31</v>
      </c>
      <c r="F37" s="163" t="s">
        <v>31</v>
      </c>
      <c r="G37" s="167">
        <f>F32-F42-F44-F45</f>
        <v>10.518000000000002</v>
      </c>
    </row>
    <row r="38" spans="1:7" ht="21.75" customHeight="1">
      <c r="A38" s="154" t="s">
        <v>14</v>
      </c>
      <c r="B38" s="168" t="s">
        <v>38</v>
      </c>
      <c r="C38" s="169">
        <f>SUM(D38:G38)</f>
        <v>0</v>
      </c>
      <c r="D38" s="164"/>
      <c r="E38" s="164"/>
      <c r="F38" s="164"/>
      <c r="G38" s="166"/>
    </row>
    <row r="39" spans="1:7" ht="19.5" customHeight="1">
      <c r="A39" s="154" t="s">
        <v>15</v>
      </c>
      <c r="B39" s="168" t="s">
        <v>60</v>
      </c>
      <c r="C39" s="169">
        <f>SUM(D39:G39)</f>
        <v>0</v>
      </c>
      <c r="D39" s="164"/>
      <c r="E39" s="164"/>
      <c r="F39" s="164"/>
      <c r="G39" s="166"/>
    </row>
    <row r="40" spans="1:7" ht="33.75" customHeight="1">
      <c r="A40" s="154" t="s">
        <v>16</v>
      </c>
      <c r="B40" s="168" t="s">
        <v>120</v>
      </c>
      <c r="C40" s="169">
        <f>SUM(D40:G40)</f>
        <v>19.045</v>
      </c>
      <c r="D40" s="164">
        <v>19.045</v>
      </c>
      <c r="E40" s="164"/>
      <c r="F40" s="164"/>
      <c r="G40" s="166"/>
    </row>
    <row r="41" spans="1:7" ht="28.5" customHeight="1">
      <c r="A41" s="154" t="s">
        <v>17</v>
      </c>
      <c r="B41" s="168" t="s">
        <v>62</v>
      </c>
      <c r="C41" s="169">
        <f>SUM(D41:G41)</f>
        <v>0</v>
      </c>
      <c r="D41" s="164"/>
      <c r="E41" s="164"/>
      <c r="F41" s="164"/>
      <c r="G41" s="166"/>
    </row>
    <row r="42" spans="1:7" ht="12.75">
      <c r="A42" s="154" t="s">
        <v>4</v>
      </c>
      <c r="B42" s="155" t="s">
        <v>27</v>
      </c>
      <c r="C42" s="170">
        <f>SUM(D42:G42)</f>
        <v>0</v>
      </c>
      <c r="D42" s="165">
        <f>D32*D43/100</f>
        <v>0</v>
      </c>
      <c r="E42" s="165">
        <f>E32*E43/100</f>
        <v>0</v>
      </c>
      <c r="F42" s="165">
        <f>F32*F43/100</f>
        <v>0</v>
      </c>
      <c r="G42" s="167">
        <f>G32*G43/100</f>
        <v>0</v>
      </c>
    </row>
    <row r="43" spans="1:7" ht="12.75">
      <c r="A43" s="154" t="s">
        <v>0</v>
      </c>
      <c r="B43" s="155" t="s">
        <v>28</v>
      </c>
      <c r="C43" s="170">
        <f>IF(C32=0,0,C42/C32*100)</f>
        <v>0</v>
      </c>
      <c r="D43" s="158">
        <f>'[3]Баланс энергии'!D43</f>
        <v>0</v>
      </c>
      <c r="E43" s="158">
        <f>'[3]Баланс энергии'!E43</f>
        <v>0</v>
      </c>
      <c r="F43" s="158">
        <f>'[3]Баланс энергии'!F43</f>
        <v>0</v>
      </c>
      <c r="G43" s="159">
        <f>'[3]Баланс энергии'!G43</f>
        <v>0</v>
      </c>
    </row>
    <row r="44" spans="1:7" ht="33.75" customHeight="1">
      <c r="A44" s="154" t="s">
        <v>5</v>
      </c>
      <c r="B44" s="155" t="s">
        <v>42</v>
      </c>
      <c r="C44" s="170">
        <f>SUM(D44:G44)</f>
        <v>0</v>
      </c>
      <c r="D44" s="171"/>
      <c r="E44" s="171"/>
      <c r="F44" s="171"/>
      <c r="G44" s="172"/>
    </row>
    <row r="45" spans="1:7" ht="35.25" customHeight="1">
      <c r="A45" s="154" t="s">
        <v>6</v>
      </c>
      <c r="B45" s="155" t="s">
        <v>29</v>
      </c>
      <c r="C45" s="170">
        <f>SUM(D45:G45)</f>
        <v>19.045</v>
      </c>
      <c r="D45" s="158">
        <f>D46+D47+D48</f>
        <v>0</v>
      </c>
      <c r="E45" s="158">
        <f>E46+E47+E48</f>
        <v>0</v>
      </c>
      <c r="F45" s="158">
        <f>F46+F47+F48</f>
        <v>8.527</v>
      </c>
      <c r="G45" s="159">
        <f>G32-G42-G44</f>
        <v>10.518000000000002</v>
      </c>
    </row>
    <row r="46" spans="1:7" ht="30" customHeight="1">
      <c r="A46" s="154" t="s">
        <v>36</v>
      </c>
      <c r="B46" s="168" t="s">
        <v>40</v>
      </c>
      <c r="C46" s="170">
        <f>SUM(D46:G46)</f>
        <v>17.798000000000002</v>
      </c>
      <c r="D46" s="171"/>
      <c r="E46" s="171"/>
      <c r="F46" s="171">
        <v>8.177</v>
      </c>
      <c r="G46" s="172">
        <v>9.621</v>
      </c>
    </row>
    <row r="47" spans="1:7" ht="35.25" customHeight="1">
      <c r="A47" s="154" t="s">
        <v>37</v>
      </c>
      <c r="B47" s="168" t="s">
        <v>124</v>
      </c>
      <c r="C47" s="170">
        <f>SUM(D47:G47)</f>
        <v>0</v>
      </c>
      <c r="D47" s="173"/>
      <c r="E47" s="173"/>
      <c r="F47" s="173"/>
      <c r="G47" s="174"/>
    </row>
    <row r="48" spans="1:7" ht="52.5" customHeight="1" thickBot="1">
      <c r="A48" s="175" t="s">
        <v>41</v>
      </c>
      <c r="B48" s="176" t="s">
        <v>126</v>
      </c>
      <c r="C48" s="177">
        <f>SUM(D48:G48)</f>
        <v>0.35</v>
      </c>
      <c r="D48" s="178"/>
      <c r="E48" s="178"/>
      <c r="F48" s="178">
        <v>0.35</v>
      </c>
      <c r="G48" s="179"/>
    </row>
    <row r="49" spans="1:7" ht="16.5" thickBot="1">
      <c r="A49" s="50"/>
      <c r="B49" s="51" t="s">
        <v>43</v>
      </c>
      <c r="C49" s="106"/>
      <c r="D49" s="79">
        <f>D32-D42-D44-D46-D47-D48-E35-F35-G35</f>
        <v>0</v>
      </c>
      <c r="E49" s="79">
        <f>E32-E42-E44-E46-E47-E48-F36-G36</f>
        <v>0</v>
      </c>
      <c r="F49" s="79">
        <f>F32-F42-F44-F46-F47-F48-G37</f>
        <v>0</v>
      </c>
      <c r="G49" s="80">
        <f>G32-G42-G44-G46-G47-G48</f>
        <v>0.897000000000002</v>
      </c>
    </row>
  </sheetData>
  <sheetProtection/>
  <protectedRanges>
    <protectedRange sqref="E10 G10:G11 D13:G16 D18:G19 D21:G23" name="Диапазон1"/>
    <protectedRange sqref="E35 G35:G36 D38:G41 D44:G44 D46:G48" name="Диапазон1_1"/>
  </protectedRanges>
  <mergeCells count="8">
    <mergeCell ref="A2:G2"/>
    <mergeCell ref="A27:G27"/>
    <mergeCell ref="A4:A5"/>
    <mergeCell ref="B4:B5"/>
    <mergeCell ref="C4:G4"/>
    <mergeCell ref="A29:A30"/>
    <mergeCell ref="B29:B30"/>
    <mergeCell ref="C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A117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L80" sqref="L80:L81"/>
    </sheetView>
  </sheetViews>
  <sheetFormatPr defaultColWidth="9.00390625" defaultRowHeight="12.75"/>
  <cols>
    <col min="1" max="1" width="5.375" style="2" customWidth="1"/>
    <col min="2" max="2" width="33.875" style="2" customWidth="1"/>
    <col min="3" max="27" width="10.25390625" style="2" customWidth="1"/>
    <col min="28" max="16384" width="9.125" style="2" customWidth="1"/>
  </cols>
  <sheetData>
    <row r="1" spans="11:27" ht="15.75">
      <c r="K1" s="152"/>
      <c r="L1" s="152"/>
      <c r="Z1" s="152" t="s">
        <v>45</v>
      </c>
      <c r="AA1" s="152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7"/>
      <c r="Z2" s="5"/>
      <c r="AA2" s="47" t="s">
        <v>25</v>
      </c>
    </row>
    <row r="3" spans="1:12" ht="25.5" customHeight="1">
      <c r="A3" s="149" t="s">
        <v>73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40" t="s">
        <v>19</v>
      </c>
      <c r="B5" s="150" t="s">
        <v>1</v>
      </c>
      <c r="C5" s="140" t="s">
        <v>79</v>
      </c>
      <c r="D5" s="141"/>
      <c r="E5" s="141"/>
      <c r="F5" s="141"/>
      <c r="G5" s="142"/>
      <c r="H5" s="140" t="s">
        <v>80</v>
      </c>
      <c r="I5" s="141"/>
      <c r="J5" s="141"/>
      <c r="K5" s="141"/>
      <c r="L5" s="142"/>
      <c r="M5" s="140" t="s">
        <v>81</v>
      </c>
      <c r="N5" s="141"/>
      <c r="O5" s="141"/>
      <c r="P5" s="141"/>
      <c r="Q5" s="142"/>
      <c r="R5" s="140" t="s">
        <v>82</v>
      </c>
      <c r="S5" s="141"/>
      <c r="T5" s="141"/>
      <c r="U5" s="141"/>
      <c r="V5" s="142"/>
      <c r="W5" s="140" t="s">
        <v>83</v>
      </c>
      <c r="X5" s="141"/>
      <c r="Y5" s="141"/>
      <c r="Z5" s="141"/>
      <c r="AA5" s="142"/>
    </row>
    <row r="6" spans="1:27" s="1" customFormat="1" ht="16.5" thickBot="1">
      <c r="A6" s="143"/>
      <c r="B6" s="151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8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9" t="s">
        <v>26</v>
      </c>
      <c r="C8" s="55" t="e">
        <f>C18+C20+C21</f>
        <v>#REF!</v>
      </c>
      <c r="D8" s="56">
        <f>D14+D15+D16+D17</f>
        <v>18.1592</v>
      </c>
      <c r="E8" s="56">
        <f>E9+E14+E15+E16+E17</f>
        <v>0</v>
      </c>
      <c r="F8" s="56" t="e">
        <f>F9+F14+F15+F16+F17</f>
        <v>#REF!</v>
      </c>
      <c r="G8" s="93" t="e">
        <f>G9+G14+G15+G16+G17</f>
        <v>#REF!</v>
      </c>
      <c r="H8" s="55" t="e">
        <f>H18+H20+H21</f>
        <v>#REF!</v>
      </c>
      <c r="I8" s="56">
        <f>I14+I15+I16+I17</f>
        <v>18.8307</v>
      </c>
      <c r="J8" s="56">
        <f>J9+J14+J15+J16+J17</f>
        <v>0</v>
      </c>
      <c r="K8" s="56" t="e">
        <f>K9+K14+K15+K16+K17</f>
        <v>#REF!</v>
      </c>
      <c r="L8" s="93" t="e">
        <f>L9+L14+L15+L16+L17</f>
        <v>#REF!</v>
      </c>
      <c r="M8" s="55" t="e">
        <f>M18+M20+M21</f>
        <v>#REF!</v>
      </c>
      <c r="N8" s="56">
        <f>N14+N15+N16+N17</f>
        <v>18.8307</v>
      </c>
      <c r="O8" s="56">
        <f>O9+O14+O15+O16+O17</f>
        <v>0</v>
      </c>
      <c r="P8" s="56" t="e">
        <f>P9+P14+P15+P16+P17</f>
        <v>#REF!</v>
      </c>
      <c r="Q8" s="93" t="e">
        <f>Q9+Q14+Q15+Q16+Q17</f>
        <v>#REF!</v>
      </c>
      <c r="R8" s="55" t="e">
        <f>R18+R20+R21</f>
        <v>#REF!</v>
      </c>
      <c r="S8" s="56">
        <f>S14+S15+S16+S17</f>
        <v>18.8307</v>
      </c>
      <c r="T8" s="56">
        <f>T9+T14+T15+T16+T17</f>
        <v>0</v>
      </c>
      <c r="U8" s="56" t="e">
        <f>U9+U14+U15+U16+U17</f>
        <v>#REF!</v>
      </c>
      <c r="V8" s="93" t="e">
        <f>V9+V14+V15+V16+V17</f>
        <v>#REF!</v>
      </c>
      <c r="W8" s="55" t="e">
        <f>W18+W20+W21</f>
        <v>#REF!</v>
      </c>
      <c r="X8" s="56">
        <f>X14+X15+X16+X17</f>
        <v>18.8307</v>
      </c>
      <c r="Y8" s="56">
        <f>Y9+Y14+Y15+Y16+Y17</f>
        <v>0</v>
      </c>
      <c r="Z8" s="56" t="e">
        <f>Z9+Z14+Z15+Z16+Z17</f>
        <v>#REF!</v>
      </c>
      <c r="AA8" s="57" t="e">
        <f>AA9+AA14+AA15+AA16+AA17</f>
        <v>#REF!</v>
      </c>
    </row>
    <row r="9" spans="1:27" s="1" customFormat="1" ht="15.75">
      <c r="A9" s="20" t="s">
        <v>13</v>
      </c>
      <c r="B9" s="23" t="s">
        <v>21</v>
      </c>
      <c r="C9" s="94" t="s">
        <v>31</v>
      </c>
      <c r="D9" s="61" t="s">
        <v>31</v>
      </c>
      <c r="E9" s="58">
        <f>E11</f>
        <v>0</v>
      </c>
      <c r="F9" s="58" t="e">
        <f>F11+F12</f>
        <v>#REF!</v>
      </c>
      <c r="G9" s="95" t="e">
        <f>G11+G12+G13</f>
        <v>#REF!</v>
      </c>
      <c r="H9" s="94" t="s">
        <v>31</v>
      </c>
      <c r="I9" s="61" t="s">
        <v>31</v>
      </c>
      <c r="J9" s="58">
        <f>J11</f>
        <v>0</v>
      </c>
      <c r="K9" s="58" t="e">
        <f>K11+K12</f>
        <v>#REF!</v>
      </c>
      <c r="L9" s="95" t="e">
        <f>L11+L12+L13</f>
        <v>#REF!</v>
      </c>
      <c r="M9" s="94" t="s">
        <v>31</v>
      </c>
      <c r="N9" s="61" t="s">
        <v>31</v>
      </c>
      <c r="O9" s="58">
        <f>O11</f>
        <v>0</v>
      </c>
      <c r="P9" s="58" t="e">
        <f>P11+P12</f>
        <v>#REF!</v>
      </c>
      <c r="Q9" s="95" t="e">
        <f>Q11+Q12+Q13</f>
        <v>#REF!</v>
      </c>
      <c r="R9" s="94" t="s">
        <v>31</v>
      </c>
      <c r="S9" s="61" t="s">
        <v>31</v>
      </c>
      <c r="T9" s="58">
        <f>T11</f>
        <v>0</v>
      </c>
      <c r="U9" s="58" t="e">
        <f>U11+U12</f>
        <v>#REF!</v>
      </c>
      <c r="V9" s="95" t="e">
        <f>V11+V12+V13</f>
        <v>#REF!</v>
      </c>
      <c r="W9" s="94" t="s">
        <v>31</v>
      </c>
      <c r="X9" s="61" t="s">
        <v>31</v>
      </c>
      <c r="Y9" s="58">
        <f>Y11</f>
        <v>0</v>
      </c>
      <c r="Z9" s="58" t="e">
        <f>Z11+Z12</f>
        <v>#REF!</v>
      </c>
      <c r="AA9" s="59" t="e">
        <f>AA11+AA12+AA13</f>
        <v>#REF!</v>
      </c>
    </row>
    <row r="10" spans="1:27" s="1" customFormat="1" ht="15.75">
      <c r="A10" s="20"/>
      <c r="B10" s="23" t="s">
        <v>22</v>
      </c>
      <c r="C10" s="94" t="s">
        <v>31</v>
      </c>
      <c r="D10" s="96" t="s">
        <v>31</v>
      </c>
      <c r="E10" s="62" t="s">
        <v>31</v>
      </c>
      <c r="F10" s="62" t="s">
        <v>31</v>
      </c>
      <c r="G10" s="97" t="s">
        <v>31</v>
      </c>
      <c r="H10" s="94" t="s">
        <v>31</v>
      </c>
      <c r="I10" s="96" t="s">
        <v>31</v>
      </c>
      <c r="J10" s="62" t="s">
        <v>31</v>
      </c>
      <c r="K10" s="62" t="s">
        <v>31</v>
      </c>
      <c r="L10" s="97" t="s">
        <v>31</v>
      </c>
      <c r="M10" s="94" t="s">
        <v>31</v>
      </c>
      <c r="N10" s="96" t="s">
        <v>31</v>
      </c>
      <c r="O10" s="62" t="s">
        <v>31</v>
      </c>
      <c r="P10" s="62" t="s">
        <v>31</v>
      </c>
      <c r="Q10" s="97" t="s">
        <v>31</v>
      </c>
      <c r="R10" s="94" t="s">
        <v>31</v>
      </c>
      <c r="S10" s="96" t="s">
        <v>31</v>
      </c>
      <c r="T10" s="62" t="s">
        <v>31</v>
      </c>
      <c r="U10" s="62" t="s">
        <v>31</v>
      </c>
      <c r="V10" s="97" t="s">
        <v>31</v>
      </c>
      <c r="W10" s="94" t="s">
        <v>31</v>
      </c>
      <c r="X10" s="96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3" t="s">
        <v>9</v>
      </c>
      <c r="C11" s="94" t="s">
        <v>31</v>
      </c>
      <c r="D11" s="64" t="s">
        <v>31</v>
      </c>
      <c r="E11" s="71"/>
      <c r="F11" s="66" t="e">
        <f>D8-D18-D20-D21-G11-E11</f>
        <v>#REF!</v>
      </c>
      <c r="G11" s="71"/>
      <c r="H11" s="94" t="s">
        <v>31</v>
      </c>
      <c r="I11" s="64" t="s">
        <v>31</v>
      </c>
      <c r="J11" s="71"/>
      <c r="K11" s="66" t="e">
        <f>I8-I18-I20-I21-L11-J11</f>
        <v>#REF!</v>
      </c>
      <c r="L11" s="71"/>
      <c r="M11" s="94" t="s">
        <v>31</v>
      </c>
      <c r="N11" s="64" t="s">
        <v>31</v>
      </c>
      <c r="O11" s="71"/>
      <c r="P11" s="66" t="e">
        <f>N8-N18-N20-N21-Q11-O11</f>
        <v>#REF!</v>
      </c>
      <c r="Q11" s="71"/>
      <c r="R11" s="94" t="s">
        <v>31</v>
      </c>
      <c r="S11" s="64" t="s">
        <v>31</v>
      </c>
      <c r="T11" s="71"/>
      <c r="U11" s="66" t="e">
        <f>S8-S18-S20-S21-V11-T11</f>
        <v>#REF!</v>
      </c>
      <c r="V11" s="71"/>
      <c r="W11" s="94" t="s">
        <v>31</v>
      </c>
      <c r="X11" s="64" t="s">
        <v>31</v>
      </c>
      <c r="Y11" s="71"/>
      <c r="Z11" s="66" t="e">
        <f>X8-X18-X20-X21-AA11-Y11</f>
        <v>#REF!</v>
      </c>
      <c r="AA11" s="67"/>
    </row>
    <row r="12" spans="1:27" s="1" customFormat="1" ht="15.75">
      <c r="A12" s="20" t="s">
        <v>34</v>
      </c>
      <c r="B12" s="23" t="s">
        <v>10</v>
      </c>
      <c r="C12" s="94" t="s">
        <v>31</v>
      </c>
      <c r="D12" s="64" t="s">
        <v>31</v>
      </c>
      <c r="E12" s="64" t="s">
        <v>31</v>
      </c>
      <c r="F12" s="66" t="e">
        <f>E8-E18-E20-E21-G12</f>
        <v>#REF!</v>
      </c>
      <c r="G12" s="71"/>
      <c r="H12" s="94" t="s">
        <v>31</v>
      </c>
      <c r="I12" s="64" t="s">
        <v>31</v>
      </c>
      <c r="J12" s="64" t="s">
        <v>31</v>
      </c>
      <c r="K12" s="66" t="e">
        <f>J8-J18-J20-J21-L12</f>
        <v>#REF!</v>
      </c>
      <c r="L12" s="71"/>
      <c r="M12" s="94" t="s">
        <v>31</v>
      </c>
      <c r="N12" s="64" t="s">
        <v>31</v>
      </c>
      <c r="O12" s="64" t="s">
        <v>31</v>
      </c>
      <c r="P12" s="66" t="e">
        <f>O8-O18-O20-O21-Q12</f>
        <v>#REF!</v>
      </c>
      <c r="Q12" s="71"/>
      <c r="R12" s="94" t="s">
        <v>31</v>
      </c>
      <c r="S12" s="64" t="s">
        <v>31</v>
      </c>
      <c r="T12" s="64" t="s">
        <v>31</v>
      </c>
      <c r="U12" s="66" t="e">
        <f>T8-T18-T20-T21-V12</f>
        <v>#REF!</v>
      </c>
      <c r="V12" s="71"/>
      <c r="W12" s="94" t="s">
        <v>31</v>
      </c>
      <c r="X12" s="64" t="s">
        <v>31</v>
      </c>
      <c r="Y12" s="64" t="s">
        <v>31</v>
      </c>
      <c r="Z12" s="66" t="e">
        <f>Y8-Y18-Y20-Y21-AA12</f>
        <v>#REF!</v>
      </c>
      <c r="AA12" s="67"/>
    </row>
    <row r="13" spans="1:27" s="1" customFormat="1" ht="15.75">
      <c r="A13" s="20" t="s">
        <v>35</v>
      </c>
      <c r="B13" s="23" t="s">
        <v>11</v>
      </c>
      <c r="C13" s="94" t="s">
        <v>31</v>
      </c>
      <c r="D13" s="64" t="s">
        <v>31</v>
      </c>
      <c r="E13" s="64" t="s">
        <v>31</v>
      </c>
      <c r="F13" s="64" t="s">
        <v>31</v>
      </c>
      <c r="G13" s="66" t="e">
        <f>F8-F18-F20-F21</f>
        <v>#REF!</v>
      </c>
      <c r="H13" s="94" t="s">
        <v>31</v>
      </c>
      <c r="I13" s="64" t="s">
        <v>31</v>
      </c>
      <c r="J13" s="64" t="s">
        <v>31</v>
      </c>
      <c r="K13" s="64" t="s">
        <v>31</v>
      </c>
      <c r="L13" s="66" t="e">
        <f>K8-K18-K20-K21</f>
        <v>#REF!</v>
      </c>
      <c r="M13" s="94" t="s">
        <v>31</v>
      </c>
      <c r="N13" s="64" t="s">
        <v>31</v>
      </c>
      <c r="O13" s="64" t="s">
        <v>31</v>
      </c>
      <c r="P13" s="64" t="s">
        <v>31</v>
      </c>
      <c r="Q13" s="66" t="e">
        <f>P8-P18-P20-P21</f>
        <v>#REF!</v>
      </c>
      <c r="R13" s="94" t="s">
        <v>31</v>
      </c>
      <c r="S13" s="64" t="s">
        <v>31</v>
      </c>
      <c r="T13" s="64" t="s">
        <v>31</v>
      </c>
      <c r="U13" s="64" t="s">
        <v>31</v>
      </c>
      <c r="V13" s="66" t="e">
        <f>U8-U18-U20-U21</f>
        <v>#REF!</v>
      </c>
      <c r="W13" s="94" t="s">
        <v>31</v>
      </c>
      <c r="X13" s="64" t="s">
        <v>31</v>
      </c>
      <c r="Y13" s="64" t="s">
        <v>31</v>
      </c>
      <c r="Z13" s="64" t="s">
        <v>31</v>
      </c>
      <c r="AA13" s="68" t="e">
        <f>Z8-Z18-Z20-Z21</f>
        <v>#REF!</v>
      </c>
    </row>
    <row r="14" spans="1:27" s="1" customFormat="1" ht="15.75">
      <c r="A14" s="20" t="s">
        <v>14</v>
      </c>
      <c r="B14" s="21" t="s">
        <v>38</v>
      </c>
      <c r="C14" s="98">
        <f>SUM(D14:G14)</f>
        <v>0</v>
      </c>
      <c r="D14" s="71"/>
      <c r="E14" s="71"/>
      <c r="F14" s="71"/>
      <c r="G14" s="71"/>
      <c r="H14" s="98">
        <f>SUM(I14:L14)</f>
        <v>0</v>
      </c>
      <c r="I14" s="71"/>
      <c r="J14" s="71"/>
      <c r="K14" s="71"/>
      <c r="L14" s="71"/>
      <c r="M14" s="98">
        <f>SUM(N14:Q14)</f>
        <v>0</v>
      </c>
      <c r="N14" s="71"/>
      <c r="O14" s="71"/>
      <c r="P14" s="71"/>
      <c r="Q14" s="71"/>
      <c r="R14" s="98">
        <f>SUM(S14:V14)</f>
        <v>0</v>
      </c>
      <c r="S14" s="71"/>
      <c r="T14" s="71"/>
      <c r="U14" s="71"/>
      <c r="V14" s="71"/>
      <c r="W14" s="98">
        <f>SUM(X14:AA14)</f>
        <v>0</v>
      </c>
      <c r="X14" s="71"/>
      <c r="Y14" s="71"/>
      <c r="Z14" s="71"/>
      <c r="AA14" s="67"/>
    </row>
    <row r="15" spans="1:27" s="1" customFormat="1" ht="15.75">
      <c r="A15" s="20" t="s">
        <v>15</v>
      </c>
      <c r="B15" s="21" t="s">
        <v>60</v>
      </c>
      <c r="C15" s="98">
        <f>SUM(D15:G15)</f>
        <v>0</v>
      </c>
      <c r="D15" s="71"/>
      <c r="E15" s="71"/>
      <c r="F15" s="71"/>
      <c r="G15" s="71"/>
      <c r="H15" s="98">
        <f>SUM(I15:L15)</f>
        <v>0</v>
      </c>
      <c r="I15" s="71"/>
      <c r="J15" s="71"/>
      <c r="K15" s="71"/>
      <c r="L15" s="71"/>
      <c r="M15" s="98">
        <f>SUM(N15:Q15)</f>
        <v>0</v>
      </c>
      <c r="N15" s="71"/>
      <c r="O15" s="71"/>
      <c r="P15" s="71"/>
      <c r="Q15" s="71"/>
      <c r="R15" s="98">
        <f>SUM(S15:V15)</f>
        <v>0</v>
      </c>
      <c r="S15" s="71"/>
      <c r="T15" s="71"/>
      <c r="U15" s="71"/>
      <c r="V15" s="71"/>
      <c r="W15" s="98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61</v>
      </c>
      <c r="C16" s="98">
        <f>SUM(D16:G16)</f>
        <v>18.1592</v>
      </c>
      <c r="D16" s="71">
        <v>18.1592</v>
      </c>
      <c r="E16" s="71"/>
      <c r="F16" s="71"/>
      <c r="G16" s="71"/>
      <c r="H16" s="98">
        <f>SUM(I16:L16)</f>
        <v>18.8307</v>
      </c>
      <c r="I16" s="71">
        <v>18.8307</v>
      </c>
      <c r="J16" s="71"/>
      <c r="K16" s="71"/>
      <c r="L16" s="71"/>
      <c r="M16" s="98">
        <f>SUM(N16:Q16)</f>
        <v>18.8307</v>
      </c>
      <c r="N16" s="71">
        <v>18.8307</v>
      </c>
      <c r="O16" s="71"/>
      <c r="P16" s="71"/>
      <c r="Q16" s="71"/>
      <c r="R16" s="98">
        <f>SUM(S16:V16)</f>
        <v>18.8307</v>
      </c>
      <c r="S16" s="71">
        <f>(I16+N16)/2</f>
        <v>18.8307</v>
      </c>
      <c r="T16" s="71"/>
      <c r="U16" s="71"/>
      <c r="V16" s="71"/>
      <c r="W16" s="98">
        <f>SUM(X16:AA16)</f>
        <v>18.8307</v>
      </c>
      <c r="X16" s="71">
        <v>18.8307</v>
      </c>
      <c r="Y16" s="71"/>
      <c r="Z16" s="71"/>
      <c r="AA16" s="67"/>
    </row>
    <row r="17" spans="1:27" s="1" customFormat="1" ht="15.75">
      <c r="A17" s="20" t="s">
        <v>17</v>
      </c>
      <c r="B17" s="21" t="s">
        <v>62</v>
      </c>
      <c r="C17" s="98">
        <f>SUM(D17:G17)</f>
        <v>0</v>
      </c>
      <c r="D17" s="71"/>
      <c r="E17" s="71"/>
      <c r="F17" s="71"/>
      <c r="G17" s="71"/>
      <c r="H17" s="98">
        <f>SUM(I17:L17)</f>
        <v>0</v>
      </c>
      <c r="I17" s="71"/>
      <c r="J17" s="71"/>
      <c r="K17" s="71"/>
      <c r="L17" s="71"/>
      <c r="M17" s="98">
        <f>SUM(N17:Q17)</f>
        <v>0</v>
      </c>
      <c r="N17" s="71"/>
      <c r="O17" s="71"/>
      <c r="P17" s="71"/>
      <c r="Q17" s="71"/>
      <c r="R17" s="98">
        <f>SUM(S17:V17)</f>
        <v>0</v>
      </c>
      <c r="S17" s="71"/>
      <c r="T17" s="71"/>
      <c r="U17" s="71"/>
      <c r="V17" s="71"/>
      <c r="W17" s="98">
        <f>SUM(X17:AA17)</f>
        <v>0</v>
      </c>
      <c r="X17" s="71"/>
      <c r="Y17" s="71"/>
      <c r="Z17" s="71"/>
      <c r="AA17" s="67"/>
    </row>
    <row r="18" spans="1:27" s="1" customFormat="1" ht="15.75">
      <c r="A18" s="20" t="s">
        <v>4</v>
      </c>
      <c r="B18" s="23" t="s">
        <v>27</v>
      </c>
      <c r="C18" s="69" t="e">
        <f>SUM(D18:G18)</f>
        <v>#REF!</v>
      </c>
      <c r="D18" s="66" t="e">
        <f>D8*D19/100</f>
        <v>#REF!</v>
      </c>
      <c r="E18" s="66" t="e">
        <f>E8*E19/100</f>
        <v>#REF!</v>
      </c>
      <c r="F18" s="66" t="e">
        <f>F8*F19/100</f>
        <v>#REF!</v>
      </c>
      <c r="G18" s="66" t="e">
        <f>G8*G19/100</f>
        <v>#REF!</v>
      </c>
      <c r="H18" s="69" t="e">
        <f>SUM(I18:L18)</f>
        <v>#REF!</v>
      </c>
      <c r="I18" s="66" t="e">
        <f>I8*I19/100</f>
        <v>#REF!</v>
      </c>
      <c r="J18" s="66" t="e">
        <f>J8*J19/100</f>
        <v>#REF!</v>
      </c>
      <c r="K18" s="66" t="e">
        <f>K8*K19/100</f>
        <v>#REF!</v>
      </c>
      <c r="L18" s="66" t="e">
        <f>L8*L19/100</f>
        <v>#REF!</v>
      </c>
      <c r="M18" s="69" t="e">
        <f>SUM(N18:Q18)</f>
        <v>#REF!</v>
      </c>
      <c r="N18" s="66" t="e">
        <f>N8*N19/100</f>
        <v>#REF!</v>
      </c>
      <c r="O18" s="66" t="e">
        <f>O8*O19/100</f>
        <v>#REF!</v>
      </c>
      <c r="P18" s="66" t="e">
        <f>P8*P19/100</f>
        <v>#REF!</v>
      </c>
      <c r="Q18" s="66" t="e">
        <f>Q8*Q19/100</f>
        <v>#REF!</v>
      </c>
      <c r="R18" s="69" t="e">
        <f>SUM(S18:V18)</f>
        <v>#REF!</v>
      </c>
      <c r="S18" s="66" t="e">
        <f>S8*S19/100</f>
        <v>#REF!</v>
      </c>
      <c r="T18" s="66" t="e">
        <f>T8*T19/100</f>
        <v>#REF!</v>
      </c>
      <c r="U18" s="66" t="e">
        <f>U8*U19/100</f>
        <v>#REF!</v>
      </c>
      <c r="V18" s="66" t="e">
        <f>V8*V19/100</f>
        <v>#REF!</v>
      </c>
      <c r="W18" s="69" t="e">
        <f>SUM(X18:AA18)</f>
        <v>#REF!</v>
      </c>
      <c r="X18" s="66" t="e">
        <f>X8*X19/100</f>
        <v>#REF!</v>
      </c>
      <c r="Y18" s="66" t="e">
        <f>Y8*Y19/100</f>
        <v>#REF!</v>
      </c>
      <c r="Z18" s="66" t="e">
        <f>Z8*Z19/100</f>
        <v>#REF!</v>
      </c>
      <c r="AA18" s="66" t="e">
        <f>AA8*AA19/100</f>
        <v>#REF!</v>
      </c>
    </row>
    <row r="19" spans="1:27" s="1" customFormat="1" ht="15.75">
      <c r="A19" s="20" t="s">
        <v>0</v>
      </c>
      <c r="B19" s="23" t="s">
        <v>28</v>
      </c>
      <c r="C19" s="69" t="e">
        <f>IF(C8=0,0,C18/C8*100)</f>
        <v>#REF!</v>
      </c>
      <c r="D19" s="58" t="e">
        <f>#REF!</f>
        <v>#REF!</v>
      </c>
      <c r="E19" s="58" t="e">
        <f>#REF!</f>
        <v>#REF!</v>
      </c>
      <c r="F19" s="58" t="e">
        <f>#REF!</f>
        <v>#REF!</v>
      </c>
      <c r="G19" s="58" t="e">
        <f>#REF!</f>
        <v>#REF!</v>
      </c>
      <c r="H19" s="69" t="e">
        <f>IF(H8=0,0,H18/H8*100)</f>
        <v>#REF!</v>
      </c>
      <c r="I19" s="58" t="e">
        <f>#REF!</f>
        <v>#REF!</v>
      </c>
      <c r="J19" s="58" t="e">
        <f>#REF!</f>
        <v>#REF!</v>
      </c>
      <c r="K19" s="58" t="e">
        <f>#REF!</f>
        <v>#REF!</v>
      </c>
      <c r="L19" s="58" t="e">
        <f>#REF!</f>
        <v>#REF!</v>
      </c>
      <c r="M19" s="69" t="e">
        <f>IF(M8=0,0,M18/M8*100)</f>
        <v>#REF!</v>
      </c>
      <c r="N19" s="58" t="e">
        <f>#REF!</f>
        <v>#REF!</v>
      </c>
      <c r="O19" s="58" t="e">
        <f>#REF!</f>
        <v>#REF!</v>
      </c>
      <c r="P19" s="58" t="e">
        <f>#REF!</f>
        <v>#REF!</v>
      </c>
      <c r="Q19" s="58" t="e">
        <f>#REF!</f>
        <v>#REF!</v>
      </c>
      <c r="R19" s="69" t="e">
        <f>IF(R8=0,0,R18/R8*100)</f>
        <v>#REF!</v>
      </c>
      <c r="S19" s="58" t="e">
        <f>#REF!</f>
        <v>#REF!</v>
      </c>
      <c r="T19" s="58" t="e">
        <f>#REF!</f>
        <v>#REF!</v>
      </c>
      <c r="U19" s="58" t="e">
        <f>#REF!</f>
        <v>#REF!</v>
      </c>
      <c r="V19" s="58" t="e">
        <f>#REF!</f>
        <v>#REF!</v>
      </c>
      <c r="W19" s="69" t="e">
        <f>IF(W8=0,0,W18/W8*100)</f>
        <v>#REF!</v>
      </c>
      <c r="X19" s="58" t="e">
        <f>#REF!</f>
        <v>#REF!</v>
      </c>
      <c r="Y19" s="58" t="e">
        <f>#REF!</f>
        <v>#REF!</v>
      </c>
      <c r="Z19" s="58" t="e">
        <f>#REF!</f>
        <v>#REF!</v>
      </c>
      <c r="AA19" s="58" t="e">
        <f>#REF!</f>
        <v>#REF!</v>
      </c>
    </row>
    <row r="20" spans="1:27" s="1" customFormat="1" ht="31.5">
      <c r="A20" s="20" t="s">
        <v>5</v>
      </c>
      <c r="B20" s="23" t="s">
        <v>42</v>
      </c>
      <c r="C20" s="99">
        <f>SUM(D20:G20)</f>
        <v>0.02</v>
      </c>
      <c r="D20" s="100"/>
      <c r="E20" s="100"/>
      <c r="F20" s="100"/>
      <c r="G20" s="101">
        <v>0.02</v>
      </c>
      <c r="H20" s="99">
        <f>SUM(I20:L20)</f>
        <v>0.02</v>
      </c>
      <c r="I20" s="100"/>
      <c r="J20" s="100"/>
      <c r="K20" s="100"/>
      <c r="L20" s="101">
        <v>0.02</v>
      </c>
      <c r="M20" s="99">
        <f>SUM(N20:Q20)</f>
        <v>0.02</v>
      </c>
      <c r="N20" s="100"/>
      <c r="O20" s="100"/>
      <c r="P20" s="100"/>
      <c r="Q20" s="101">
        <v>0.02</v>
      </c>
      <c r="R20" s="99">
        <f>SUM(S20:V20)</f>
        <v>0.02</v>
      </c>
      <c r="S20" s="100"/>
      <c r="T20" s="100"/>
      <c r="U20" s="100"/>
      <c r="V20" s="101">
        <v>0.02</v>
      </c>
      <c r="W20" s="99">
        <f>SUM(X20:AA20)</f>
        <v>0.02</v>
      </c>
      <c r="X20" s="100"/>
      <c r="Y20" s="100"/>
      <c r="Z20" s="100"/>
      <c r="AA20" s="102">
        <v>0.02</v>
      </c>
    </row>
    <row r="21" spans="1:27" s="1" customFormat="1" ht="31.5">
      <c r="A21" s="20" t="s">
        <v>6</v>
      </c>
      <c r="B21" s="23" t="s">
        <v>29</v>
      </c>
      <c r="C21" s="99" t="e">
        <f>SUM(D21:G21)</f>
        <v>#REF!</v>
      </c>
      <c r="D21" s="58">
        <f>D22+D23+D24</f>
        <v>0</v>
      </c>
      <c r="E21" s="58">
        <f>E22+E23+E24</f>
        <v>0</v>
      </c>
      <c r="F21" s="58">
        <f>F22+F23+F24</f>
        <v>0.72</v>
      </c>
      <c r="G21" s="58" t="e">
        <f>G8-G18-G20</f>
        <v>#REF!</v>
      </c>
      <c r="H21" s="99" t="e">
        <f>SUM(I21:L21)</f>
        <v>#REF!</v>
      </c>
      <c r="I21" s="58">
        <f>I22+I23+I24</f>
        <v>0</v>
      </c>
      <c r="J21" s="58">
        <f>J22+J23+J24</f>
        <v>0</v>
      </c>
      <c r="K21" s="58">
        <f>K22+K23+K24</f>
        <v>0.52</v>
      </c>
      <c r="L21" s="58" t="e">
        <f>L8-L18-L20</f>
        <v>#REF!</v>
      </c>
      <c r="M21" s="99" t="e">
        <f>SUM(N21:Q21)</f>
        <v>#REF!</v>
      </c>
      <c r="N21" s="58">
        <f>N22+N23+N24</f>
        <v>0</v>
      </c>
      <c r="O21" s="58">
        <f>O22+O23+O24</f>
        <v>0</v>
      </c>
      <c r="P21" s="58">
        <f>P22+P23+P24</f>
        <v>0.48</v>
      </c>
      <c r="Q21" s="58" t="e">
        <f>Q8-Q18-Q20</f>
        <v>#REF!</v>
      </c>
      <c r="R21" s="99" t="e">
        <f>SUM(S21:V21)</f>
        <v>#REF!</v>
      </c>
      <c r="S21" s="58">
        <f>S22+S23+S24</f>
        <v>0</v>
      </c>
      <c r="T21" s="58">
        <f>T22+T23+T24</f>
        <v>0</v>
      </c>
      <c r="U21" s="58">
        <f>U22+U23+U24</f>
        <v>0.5</v>
      </c>
      <c r="V21" s="58" t="e">
        <f>V8-V18-V20</f>
        <v>#REF!</v>
      </c>
      <c r="W21" s="99" t="e">
        <f>SUM(X21:AA21)</f>
        <v>#REF!</v>
      </c>
      <c r="X21" s="58">
        <f>X22+X23+X24</f>
        <v>0</v>
      </c>
      <c r="Y21" s="58">
        <f>Y22+Y23+Y24</f>
        <v>0</v>
      </c>
      <c r="Z21" s="58">
        <f>Z22+Z23+Z24</f>
        <v>0.5</v>
      </c>
      <c r="AA21" s="59" t="e">
        <f>AA8-AA18-AA20</f>
        <v>#REF!</v>
      </c>
    </row>
    <row r="22" spans="1:27" s="1" customFormat="1" ht="31.5">
      <c r="A22" s="20" t="s">
        <v>36</v>
      </c>
      <c r="B22" s="21" t="s">
        <v>40</v>
      </c>
      <c r="C22" s="69">
        <f>SUM(D22:G22)</f>
        <v>16.8963</v>
      </c>
      <c r="D22" s="72"/>
      <c r="E22" s="72"/>
      <c r="F22" s="72">
        <v>0.72</v>
      </c>
      <c r="G22" s="103">
        <v>16.1763</v>
      </c>
      <c r="H22" s="69">
        <f>SUM(I22:L22)</f>
        <v>17.4187</v>
      </c>
      <c r="I22" s="72"/>
      <c r="J22" s="72"/>
      <c r="K22" s="72">
        <v>0.52</v>
      </c>
      <c r="L22" s="103">
        <v>16.8987</v>
      </c>
      <c r="M22" s="69">
        <f>SUM(N22:Q22)</f>
        <v>17.4033</v>
      </c>
      <c r="N22" s="72"/>
      <c r="O22" s="72"/>
      <c r="P22" s="72">
        <v>0.48</v>
      </c>
      <c r="Q22" s="103">
        <v>16.9233</v>
      </c>
      <c r="R22" s="69">
        <f>SUM(S22:V22)</f>
        <v>17.4111</v>
      </c>
      <c r="S22" s="72"/>
      <c r="T22" s="72"/>
      <c r="U22" s="72">
        <f>(K22+P22)/2</f>
        <v>0.5</v>
      </c>
      <c r="V22" s="103">
        <v>16.9111</v>
      </c>
      <c r="W22" s="69">
        <f>SUM(X22:AA22)</f>
        <v>17.3038</v>
      </c>
      <c r="X22" s="72"/>
      <c r="Y22" s="72"/>
      <c r="Z22" s="72">
        <v>0.5</v>
      </c>
      <c r="AA22" s="103">
        <v>16.8038</v>
      </c>
    </row>
    <row r="23" spans="1:27" s="1" customFormat="1" ht="15" customHeight="1">
      <c r="A23" s="20" t="s">
        <v>37</v>
      </c>
      <c r="B23" s="23" t="s">
        <v>63</v>
      </c>
      <c r="C23" s="69">
        <f>SUM(D23:G23)</f>
        <v>0</v>
      </c>
      <c r="D23" s="65"/>
      <c r="E23" s="65"/>
      <c r="F23" s="65"/>
      <c r="G23" s="104"/>
      <c r="H23" s="69">
        <f>SUM(I23:L23)</f>
        <v>0</v>
      </c>
      <c r="I23" s="65"/>
      <c r="J23" s="65"/>
      <c r="K23" s="65"/>
      <c r="L23" s="104"/>
      <c r="M23" s="69">
        <f>SUM(N23:Q23)</f>
        <v>0</v>
      </c>
      <c r="N23" s="65"/>
      <c r="O23" s="65"/>
      <c r="P23" s="65"/>
      <c r="Q23" s="104"/>
      <c r="R23" s="69">
        <f>SUM(S23:V23)</f>
        <v>0</v>
      </c>
      <c r="S23" s="65"/>
      <c r="T23" s="65"/>
      <c r="U23" s="65"/>
      <c r="V23" s="104"/>
      <c r="W23" s="69">
        <f>SUM(X23:AA23)</f>
        <v>0</v>
      </c>
      <c r="X23" s="65"/>
      <c r="Y23" s="65"/>
      <c r="Z23" s="65"/>
      <c r="AA23" s="74"/>
    </row>
    <row r="24" spans="1:27" s="1" customFormat="1" ht="36" customHeight="1" thickBot="1">
      <c r="A24" s="24" t="s">
        <v>41</v>
      </c>
      <c r="B24" s="25" t="s">
        <v>64</v>
      </c>
      <c r="C24" s="75">
        <f>SUM(D24:G24)</f>
        <v>0</v>
      </c>
      <c r="D24" s="76"/>
      <c r="E24" s="76"/>
      <c r="F24" s="76"/>
      <c r="G24" s="105"/>
      <c r="H24" s="75">
        <f>SUM(I24:L24)</f>
        <v>0</v>
      </c>
      <c r="I24" s="76"/>
      <c r="J24" s="76"/>
      <c r="K24" s="76"/>
      <c r="L24" s="105"/>
      <c r="M24" s="75">
        <f>SUM(N24:Q24)</f>
        <v>0</v>
      </c>
      <c r="N24" s="76"/>
      <c r="O24" s="76"/>
      <c r="P24" s="76"/>
      <c r="Q24" s="105"/>
      <c r="R24" s="75">
        <f>SUM(S24:V24)</f>
        <v>0</v>
      </c>
      <c r="S24" s="76"/>
      <c r="T24" s="76"/>
      <c r="U24" s="76"/>
      <c r="V24" s="105"/>
      <c r="W24" s="75">
        <f>SUM(X24:AA24)</f>
        <v>0</v>
      </c>
      <c r="X24" s="76"/>
      <c r="Y24" s="76"/>
      <c r="Z24" s="76"/>
      <c r="AA24" s="77"/>
    </row>
    <row r="25" spans="1:27" s="1" customFormat="1" ht="16.5" thickBot="1">
      <c r="A25" s="50"/>
      <c r="B25" s="51" t="s">
        <v>43</v>
      </c>
      <c r="C25" s="106"/>
      <c r="D25" s="79" t="e">
        <f>D8-D18-D20-D22-D23-D24-E11-F11-G11</f>
        <v>#REF!</v>
      </c>
      <c r="E25" s="79" t="e">
        <f>E8-E18-E20-E22-E23-E24-F12-G12</f>
        <v>#REF!</v>
      </c>
      <c r="F25" s="79" t="e">
        <f>F8-F18-F20-F22-F23-F24-G13</f>
        <v>#REF!</v>
      </c>
      <c r="G25" s="79" t="e">
        <f>G8-G18-G20-G22-G23-G24</f>
        <v>#REF!</v>
      </c>
      <c r="H25" s="106"/>
      <c r="I25" s="79" t="e">
        <f>I8-I18-I20-I22-I23-I24-J11-K11-L11</f>
        <v>#REF!</v>
      </c>
      <c r="J25" s="79" t="e">
        <f>J8-J18-J20-J22-J23-J24-K12-L12</f>
        <v>#REF!</v>
      </c>
      <c r="K25" s="79" t="e">
        <f>K8-K18-K20-K22-K23-K24-L13</f>
        <v>#REF!</v>
      </c>
      <c r="L25" s="79" t="e">
        <f>L8-L18-L20-L22-L23-L24</f>
        <v>#REF!</v>
      </c>
      <c r="M25" s="107"/>
      <c r="N25" s="79" t="e">
        <f>N8-N18-N20-N22-N23-N24-O11-P11-Q11</f>
        <v>#REF!</v>
      </c>
      <c r="O25" s="79" t="e">
        <f>O8-O18-O20-O22-O23-O24-P12-Q12</f>
        <v>#REF!</v>
      </c>
      <c r="P25" s="79" t="e">
        <f>P8-P18-P20-P22-P23-P24-Q13</f>
        <v>#REF!</v>
      </c>
      <c r="Q25" s="79" t="e">
        <f>Q8-Q18-Q20-Q22-Q23-Q24</f>
        <v>#REF!</v>
      </c>
      <c r="R25" s="107"/>
      <c r="S25" s="79" t="e">
        <f>S8-S18-S20-S22-S23-S24-T11-U11-V11</f>
        <v>#REF!</v>
      </c>
      <c r="T25" s="79" t="e">
        <f>T8-T18-T20-T22-T23-T24-U12-V12</f>
        <v>#REF!</v>
      </c>
      <c r="U25" s="79" t="e">
        <f>U8-U18-U20-U22-U23-U24-V13</f>
        <v>#REF!</v>
      </c>
      <c r="V25" s="79" t="e">
        <f>V8-V18-V20-V22-V23-V24</f>
        <v>#REF!</v>
      </c>
      <c r="W25" s="107"/>
      <c r="X25" s="79" t="e">
        <f>X8-X18-X20-X22-X23-X24-Y11-Z11-AA11</f>
        <v>#REF!</v>
      </c>
      <c r="Y25" s="79" t="e">
        <f>Y8-Y18-Y20-Y22-Y23-Y24-Z12-AA12</f>
        <v>#REF!</v>
      </c>
      <c r="Z25" s="79" t="e">
        <f>Z8-Z18-Z20-Z22-Z23-Z24-AA13</f>
        <v>#REF!</v>
      </c>
      <c r="AA25" s="80" t="e">
        <f>AA8-AA18-AA20-AA22-AA23-AA24</f>
        <v>#REF!</v>
      </c>
    </row>
    <row r="26" spans="1:12" s="1" customFormat="1" ht="15.75">
      <c r="A26" s="33"/>
      <c r="B26" s="5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21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U27" s="137"/>
    </row>
    <row r="28" spans="1:12" ht="15.7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12" ht="16.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6.5" thickBot="1">
      <c r="A34" s="53"/>
      <c r="B34" s="40" t="s">
        <v>46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9" ht="12.75">
      <c r="H36" s="39"/>
      <c r="I36" s="39"/>
    </row>
    <row r="37" spans="2:9" ht="16.5" thickBot="1">
      <c r="B37" s="34" t="s">
        <v>71</v>
      </c>
      <c r="H37" s="39"/>
      <c r="I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44"/>
      <c r="C39" s="83">
        <f>SUM(D39:G39)</f>
        <v>0</v>
      </c>
      <c r="D39" s="84"/>
      <c r="E39" s="84"/>
      <c r="F39" s="84"/>
      <c r="G39" s="85"/>
      <c r="H39" s="109">
        <f>SUM(I39:L39)</f>
        <v>0</v>
      </c>
      <c r="I39" s="84"/>
      <c r="J39" s="84"/>
      <c r="K39" s="84"/>
      <c r="L39" s="85"/>
      <c r="M39" s="109">
        <f>SUM(N39:Q39)</f>
        <v>0</v>
      </c>
      <c r="N39" s="84"/>
      <c r="O39" s="84"/>
      <c r="P39" s="84"/>
      <c r="Q39" s="85"/>
      <c r="R39" s="109">
        <f>SUM(S39:V39)</f>
        <v>0</v>
      </c>
      <c r="S39" s="84"/>
      <c r="T39" s="84"/>
      <c r="U39" s="84"/>
      <c r="V39" s="85"/>
      <c r="W39" s="109">
        <f>SUM(X39:AA39)</f>
        <v>0</v>
      </c>
      <c r="X39" s="84"/>
      <c r="Y39" s="84"/>
      <c r="Z39" s="84"/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6.5" thickBot="1">
      <c r="A42" s="54"/>
      <c r="B42" s="40" t="s">
        <v>46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6.5" thickBot="1">
      <c r="A43" s="41"/>
      <c r="B43" s="42" t="s">
        <v>8</v>
      </c>
      <c r="C43" s="91">
        <f aca="true" t="shared" si="1" ref="C43:AA43">SUM(C39:C41)</f>
        <v>0</v>
      </c>
      <c r="D43" s="91">
        <f t="shared" si="1"/>
        <v>0</v>
      </c>
      <c r="E43" s="91">
        <f t="shared" si="1"/>
        <v>0</v>
      </c>
      <c r="F43" s="91">
        <f t="shared" si="1"/>
        <v>0</v>
      </c>
      <c r="G43" s="92">
        <f t="shared" si="1"/>
        <v>0</v>
      </c>
      <c r="H43" s="114">
        <f t="shared" si="1"/>
        <v>0</v>
      </c>
      <c r="I43" s="114">
        <f t="shared" si="1"/>
        <v>0</v>
      </c>
      <c r="J43" s="114">
        <f t="shared" si="1"/>
        <v>0</v>
      </c>
      <c r="K43" s="114">
        <f t="shared" si="1"/>
        <v>0</v>
      </c>
      <c r="L43" s="115">
        <f t="shared" si="1"/>
        <v>0</v>
      </c>
      <c r="M43" s="114">
        <f t="shared" si="1"/>
        <v>0</v>
      </c>
      <c r="N43" s="114">
        <f t="shared" si="1"/>
        <v>0</v>
      </c>
      <c r="O43" s="114">
        <f t="shared" si="1"/>
        <v>0</v>
      </c>
      <c r="P43" s="114">
        <f t="shared" si="1"/>
        <v>0</v>
      </c>
      <c r="Q43" s="115">
        <f t="shared" si="1"/>
        <v>0</v>
      </c>
      <c r="R43" s="114">
        <f t="shared" si="1"/>
        <v>0</v>
      </c>
      <c r="S43" s="114">
        <f t="shared" si="1"/>
        <v>0</v>
      </c>
      <c r="T43" s="114">
        <f t="shared" si="1"/>
        <v>0</v>
      </c>
      <c r="U43" s="114">
        <f t="shared" si="1"/>
        <v>0</v>
      </c>
      <c r="V43" s="115">
        <f t="shared" si="1"/>
        <v>0</v>
      </c>
      <c r="W43" s="114">
        <f t="shared" si="1"/>
        <v>0</v>
      </c>
      <c r="X43" s="114">
        <f t="shared" si="1"/>
        <v>0</v>
      </c>
      <c r="Y43" s="114">
        <f t="shared" si="1"/>
        <v>0</v>
      </c>
      <c r="Z43" s="114">
        <f t="shared" si="1"/>
        <v>0</v>
      </c>
      <c r="AA43" s="115">
        <f t="shared" si="1"/>
        <v>0</v>
      </c>
    </row>
    <row r="44" spans="8:9" ht="12.75">
      <c r="H44" s="39"/>
      <c r="I44" s="39"/>
    </row>
    <row r="45" spans="2:9" ht="16.5" thickBot="1">
      <c r="B45" s="34" t="s">
        <v>69</v>
      </c>
      <c r="H45" s="39"/>
      <c r="I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44" t="s">
        <v>74</v>
      </c>
      <c r="C47" s="83">
        <f>SUM(D47:G47)</f>
        <v>16.8963</v>
      </c>
      <c r="D47" s="84"/>
      <c r="E47" s="84"/>
      <c r="F47" s="84">
        <f>F22</f>
        <v>0.72</v>
      </c>
      <c r="G47" s="85">
        <f>G22</f>
        <v>16.1763</v>
      </c>
      <c r="H47" s="109">
        <f>SUM(I47:L47)</f>
        <v>17.4187</v>
      </c>
      <c r="I47" s="84"/>
      <c r="J47" s="84"/>
      <c r="K47" s="84">
        <f>K22</f>
        <v>0.52</v>
      </c>
      <c r="L47" s="85">
        <f>L22</f>
        <v>16.8987</v>
      </c>
      <c r="M47" s="109">
        <f>SUM(N47:Q47)</f>
        <v>17.4033</v>
      </c>
      <c r="N47" s="84"/>
      <c r="O47" s="84"/>
      <c r="P47" s="84">
        <f>P22</f>
        <v>0.48</v>
      </c>
      <c r="Q47" s="85">
        <f>Q22</f>
        <v>16.9233</v>
      </c>
      <c r="R47" s="109">
        <f>SUM(S47:V47)</f>
        <v>17.4111</v>
      </c>
      <c r="S47" s="84"/>
      <c r="T47" s="84"/>
      <c r="U47" s="84">
        <f>U22</f>
        <v>0.5</v>
      </c>
      <c r="V47" s="85">
        <f>V22</f>
        <v>16.9111</v>
      </c>
      <c r="W47" s="109">
        <f>SUM(X47:AA47)</f>
        <v>17.3038</v>
      </c>
      <c r="X47" s="84"/>
      <c r="Y47" s="84"/>
      <c r="Z47" s="84">
        <f>Z22</f>
        <v>0.5</v>
      </c>
      <c r="AA47" s="85">
        <f>AA22</f>
        <v>16.8038</v>
      </c>
    </row>
    <row r="48" spans="1:27" ht="15.75">
      <c r="A48" s="37"/>
      <c r="B48" s="38"/>
      <c r="C48" s="83">
        <f>SUM(D48:G48)</f>
        <v>0</v>
      </c>
      <c r="D48" s="84"/>
      <c r="E48" s="84"/>
      <c r="F48" s="84"/>
      <c r="G48" s="85"/>
      <c r="H48" s="109">
        <f>SUM(I48:L48)</f>
        <v>0</v>
      </c>
      <c r="I48" s="84"/>
      <c r="J48" s="84"/>
      <c r="K48" s="84"/>
      <c r="L48" s="85"/>
      <c r="M48" s="109">
        <f>SUM(N48:Q48)</f>
        <v>0</v>
      </c>
      <c r="N48" s="84"/>
      <c r="O48" s="84"/>
      <c r="P48" s="84"/>
      <c r="Q48" s="85"/>
      <c r="R48" s="109">
        <f>SUM(S48:V48)</f>
        <v>0</v>
      </c>
      <c r="S48" s="84"/>
      <c r="T48" s="84"/>
      <c r="U48" s="84"/>
      <c r="V48" s="85"/>
      <c r="W48" s="109">
        <f>SUM(X48:AA48)</f>
        <v>0</v>
      </c>
      <c r="X48" s="84"/>
      <c r="Y48" s="84"/>
      <c r="Z48" s="84"/>
      <c r="AA48" s="85"/>
    </row>
    <row r="49" spans="1:27" ht="15.7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6.5" thickBot="1">
      <c r="A50" s="53"/>
      <c r="B50" s="40" t="s">
        <v>46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ht="16.5" thickBot="1">
      <c r="A51" s="41"/>
      <c r="B51" s="42" t="s">
        <v>8</v>
      </c>
      <c r="C51" s="91">
        <f aca="true" t="shared" si="2" ref="C51:AA51">SUM(C47:C49)</f>
        <v>16.8963</v>
      </c>
      <c r="D51" s="91">
        <f t="shared" si="2"/>
        <v>0</v>
      </c>
      <c r="E51" s="91">
        <f t="shared" si="2"/>
        <v>0</v>
      </c>
      <c r="F51" s="91">
        <f t="shared" si="2"/>
        <v>0.72</v>
      </c>
      <c r="G51" s="92">
        <f t="shared" si="2"/>
        <v>16.1763</v>
      </c>
      <c r="H51" s="114">
        <f t="shared" si="2"/>
        <v>17.4187</v>
      </c>
      <c r="I51" s="114">
        <f t="shared" si="2"/>
        <v>0</v>
      </c>
      <c r="J51" s="114">
        <f t="shared" si="2"/>
        <v>0</v>
      </c>
      <c r="K51" s="114">
        <f t="shared" si="2"/>
        <v>0.52</v>
      </c>
      <c r="L51" s="115">
        <f t="shared" si="2"/>
        <v>16.8987</v>
      </c>
      <c r="M51" s="114">
        <f t="shared" si="2"/>
        <v>17.4033</v>
      </c>
      <c r="N51" s="114">
        <f t="shared" si="2"/>
        <v>0</v>
      </c>
      <c r="O51" s="114">
        <f t="shared" si="2"/>
        <v>0</v>
      </c>
      <c r="P51" s="114">
        <f t="shared" si="2"/>
        <v>0.48</v>
      </c>
      <c r="Q51" s="115">
        <f t="shared" si="2"/>
        <v>16.9233</v>
      </c>
      <c r="R51" s="114">
        <f t="shared" si="2"/>
        <v>17.4111</v>
      </c>
      <c r="S51" s="114">
        <f t="shared" si="2"/>
        <v>0</v>
      </c>
      <c r="T51" s="114">
        <f t="shared" si="2"/>
        <v>0</v>
      </c>
      <c r="U51" s="114">
        <f t="shared" si="2"/>
        <v>0.5</v>
      </c>
      <c r="V51" s="115">
        <f t="shared" si="2"/>
        <v>16.9111</v>
      </c>
      <c r="W51" s="114">
        <f t="shared" si="2"/>
        <v>17.3038</v>
      </c>
      <c r="X51" s="114">
        <f t="shared" si="2"/>
        <v>0</v>
      </c>
      <c r="Y51" s="114">
        <f t="shared" si="2"/>
        <v>0</v>
      </c>
      <c r="Z51" s="114">
        <f t="shared" si="2"/>
        <v>0.5</v>
      </c>
      <c r="AA51" s="115">
        <f t="shared" si="2"/>
        <v>16.8038</v>
      </c>
    </row>
    <row r="58" ht="33" customHeight="1"/>
    <row r="61" ht="13.5" thickBot="1"/>
    <row r="62" spans="1:17" ht="40.5" customHeight="1">
      <c r="A62" s="140" t="s">
        <v>19</v>
      </c>
      <c r="B62" s="150" t="s">
        <v>1</v>
      </c>
      <c r="C62" s="140" t="s">
        <v>84</v>
      </c>
      <c r="D62" s="141"/>
      <c r="E62" s="141"/>
      <c r="F62" s="141"/>
      <c r="G62" s="142"/>
      <c r="H62" s="140" t="s">
        <v>85</v>
      </c>
      <c r="I62" s="141"/>
      <c r="J62" s="141"/>
      <c r="K62" s="141"/>
      <c r="L62" s="142"/>
      <c r="M62" s="140" t="s">
        <v>86</v>
      </c>
      <c r="N62" s="141"/>
      <c r="O62" s="141"/>
      <c r="P62" s="141"/>
      <c r="Q62" s="142"/>
    </row>
    <row r="63" spans="1:17" ht="16.5" thickBot="1">
      <c r="A63" s="143"/>
      <c r="B63" s="151"/>
      <c r="C63" s="10" t="s">
        <v>2</v>
      </c>
      <c r="D63" s="11" t="s">
        <v>9</v>
      </c>
      <c r="E63" s="11" t="s">
        <v>10</v>
      </c>
      <c r="F63" s="11" t="s">
        <v>11</v>
      </c>
      <c r="G63" s="12" t="s">
        <v>12</v>
      </c>
      <c r="H63" s="10" t="s">
        <v>2</v>
      </c>
      <c r="I63" s="11" t="s">
        <v>9</v>
      </c>
      <c r="J63" s="11" t="s">
        <v>10</v>
      </c>
      <c r="K63" s="11" t="s">
        <v>11</v>
      </c>
      <c r="L63" s="12" t="s">
        <v>12</v>
      </c>
      <c r="M63" s="10" t="s">
        <v>2</v>
      </c>
      <c r="N63" s="11" t="s">
        <v>9</v>
      </c>
      <c r="O63" s="11" t="s">
        <v>10</v>
      </c>
      <c r="P63" s="11" t="s">
        <v>11</v>
      </c>
      <c r="Q63" s="12" t="s">
        <v>12</v>
      </c>
    </row>
    <row r="64" spans="1:17" ht="13.5" thickBot="1">
      <c r="A64" s="13">
        <v>1</v>
      </c>
      <c r="B64" s="48">
        <v>2</v>
      </c>
      <c r="C64" s="13">
        <v>3</v>
      </c>
      <c r="D64" s="15">
        <v>4</v>
      </c>
      <c r="E64" s="15">
        <v>5</v>
      </c>
      <c r="F64" s="15">
        <v>6</v>
      </c>
      <c r="G64" s="16">
        <v>7</v>
      </c>
      <c r="H64" s="13">
        <v>8</v>
      </c>
      <c r="I64" s="15">
        <v>9</v>
      </c>
      <c r="J64" s="15">
        <v>10</v>
      </c>
      <c r="K64" s="15">
        <v>11</v>
      </c>
      <c r="L64" s="16">
        <v>12</v>
      </c>
      <c r="M64" s="13">
        <v>8</v>
      </c>
      <c r="N64" s="15">
        <v>9</v>
      </c>
      <c r="O64" s="15">
        <v>10</v>
      </c>
      <c r="P64" s="15">
        <v>11</v>
      </c>
      <c r="Q64" s="16">
        <v>12</v>
      </c>
    </row>
    <row r="65" spans="1:17" ht="31.5">
      <c r="A65" s="18" t="s">
        <v>3</v>
      </c>
      <c r="B65" s="49" t="s">
        <v>26</v>
      </c>
      <c r="C65" s="116" t="e">
        <f>C75+C77+C78</f>
        <v>#REF!</v>
      </c>
      <c r="D65" s="117">
        <f>D71+D72+D73+D74</f>
        <v>19.3</v>
      </c>
      <c r="E65" s="117">
        <f>E66+E71+E72+E73+E74</f>
        <v>0</v>
      </c>
      <c r="F65" s="117" t="e">
        <f>F66+F71+F72+F73+F74</f>
        <v>#REF!</v>
      </c>
      <c r="G65" s="130" t="e">
        <f>G66+G71+G72+G73+G74</f>
        <v>#REF!</v>
      </c>
      <c r="H65" s="116" t="e">
        <f>H75+H77+H78</f>
        <v>#REF!</v>
      </c>
      <c r="I65" s="117">
        <f>I71+I72+I73+I74</f>
        <v>19.3</v>
      </c>
      <c r="J65" s="117">
        <f>J66+J71+J72+J73+J74</f>
        <v>0</v>
      </c>
      <c r="K65" s="117" t="e">
        <f>K66+K71+K72+K73+K74</f>
        <v>#REF!</v>
      </c>
      <c r="L65" s="118" t="e">
        <f>L66+L71+L72+L73+L74</f>
        <v>#REF!</v>
      </c>
      <c r="M65" s="116" t="e">
        <f>M75+M77+M78</f>
        <v>#REF!</v>
      </c>
      <c r="N65" s="117">
        <f>N71+N72+N73+N74</f>
        <v>19.3</v>
      </c>
      <c r="O65" s="117">
        <f>O66+O71+O72+O73+O74</f>
        <v>0</v>
      </c>
      <c r="P65" s="117" t="e">
        <f>P66+P71+P72+P73+P74</f>
        <v>#REF!</v>
      </c>
      <c r="Q65" s="118" t="e">
        <f>Q66+Q71+Q72+Q73+Q74</f>
        <v>#REF!</v>
      </c>
    </row>
    <row r="66" spans="1:17" ht="15.75">
      <c r="A66" s="20" t="s">
        <v>13</v>
      </c>
      <c r="B66" s="23" t="s">
        <v>21</v>
      </c>
      <c r="C66" s="94" t="s">
        <v>31</v>
      </c>
      <c r="D66" s="61" t="s">
        <v>31</v>
      </c>
      <c r="E66" s="119">
        <f>E68</f>
        <v>0</v>
      </c>
      <c r="F66" s="119" t="e">
        <f>F68+F69</f>
        <v>#REF!</v>
      </c>
      <c r="G66" s="131" t="e">
        <f>G68+G69+G70</f>
        <v>#REF!</v>
      </c>
      <c r="H66" s="60" t="s">
        <v>31</v>
      </c>
      <c r="I66" s="61" t="s">
        <v>31</v>
      </c>
      <c r="J66" s="119">
        <f>J68</f>
        <v>0</v>
      </c>
      <c r="K66" s="119" t="e">
        <f>K68+K69</f>
        <v>#REF!</v>
      </c>
      <c r="L66" s="120" t="e">
        <f>L68+L69+L70</f>
        <v>#REF!</v>
      </c>
      <c r="M66" s="60" t="s">
        <v>31</v>
      </c>
      <c r="N66" s="61" t="s">
        <v>31</v>
      </c>
      <c r="O66" s="119">
        <f>O68</f>
        <v>0</v>
      </c>
      <c r="P66" s="119" t="e">
        <f>P68+P69</f>
        <v>#REF!</v>
      </c>
      <c r="Q66" s="120" t="e">
        <f>Q68+Q69+Q70</f>
        <v>#REF!</v>
      </c>
    </row>
    <row r="67" spans="1:17" ht="15.75">
      <c r="A67" s="20"/>
      <c r="B67" s="23" t="s">
        <v>22</v>
      </c>
      <c r="C67" s="94" t="s">
        <v>31</v>
      </c>
      <c r="D67" s="96" t="s">
        <v>31</v>
      </c>
      <c r="E67" s="62" t="s">
        <v>31</v>
      </c>
      <c r="F67" s="62" t="s">
        <v>31</v>
      </c>
      <c r="G67" s="97" t="s">
        <v>31</v>
      </c>
      <c r="H67" s="60" t="s">
        <v>31</v>
      </c>
      <c r="I67" s="62" t="s">
        <v>31</v>
      </c>
      <c r="J67" s="62" t="s">
        <v>31</v>
      </c>
      <c r="K67" s="62" t="s">
        <v>31</v>
      </c>
      <c r="L67" s="63" t="s">
        <v>31</v>
      </c>
      <c r="M67" s="60" t="s">
        <v>31</v>
      </c>
      <c r="N67" s="62" t="s">
        <v>31</v>
      </c>
      <c r="O67" s="62" t="s">
        <v>31</v>
      </c>
      <c r="P67" s="62" t="s">
        <v>31</v>
      </c>
      <c r="Q67" s="63" t="s">
        <v>31</v>
      </c>
    </row>
    <row r="68" spans="1:17" ht="15.75">
      <c r="A68" s="20" t="s">
        <v>33</v>
      </c>
      <c r="B68" s="23" t="s">
        <v>9</v>
      </c>
      <c r="C68" s="94" t="s">
        <v>31</v>
      </c>
      <c r="D68" s="64" t="s">
        <v>31</v>
      </c>
      <c r="E68" s="71"/>
      <c r="F68" s="121" t="e">
        <f>D65-D75-D77-D78-G68-E68</f>
        <v>#REF!</v>
      </c>
      <c r="G68" s="71"/>
      <c r="H68" s="60" t="s">
        <v>31</v>
      </c>
      <c r="I68" s="64" t="s">
        <v>31</v>
      </c>
      <c r="J68" s="65"/>
      <c r="K68" s="121" t="e">
        <f>I65-I75-I77-I78-L68-J68</f>
        <v>#REF!</v>
      </c>
      <c r="L68" s="67"/>
      <c r="M68" s="60" t="s">
        <v>31</v>
      </c>
      <c r="N68" s="64" t="s">
        <v>31</v>
      </c>
      <c r="O68" s="65"/>
      <c r="P68" s="121" t="e">
        <f>N65-N75-N77-N78-Q68-O68</f>
        <v>#REF!</v>
      </c>
      <c r="Q68" s="67"/>
    </row>
    <row r="69" spans="1:17" ht="15.75">
      <c r="A69" s="20" t="s">
        <v>34</v>
      </c>
      <c r="B69" s="23" t="s">
        <v>10</v>
      </c>
      <c r="C69" s="94" t="s">
        <v>31</v>
      </c>
      <c r="D69" s="64" t="s">
        <v>31</v>
      </c>
      <c r="E69" s="64" t="s">
        <v>31</v>
      </c>
      <c r="F69" s="121" t="e">
        <f>E65-E75-E77-E78-G69</f>
        <v>#REF!</v>
      </c>
      <c r="G69" s="71"/>
      <c r="H69" s="60" t="s">
        <v>31</v>
      </c>
      <c r="I69" s="64" t="s">
        <v>31</v>
      </c>
      <c r="J69" s="64" t="s">
        <v>31</v>
      </c>
      <c r="K69" s="121" t="e">
        <f>J65-J75-J77-J78-L69</f>
        <v>#REF!</v>
      </c>
      <c r="L69" s="67"/>
      <c r="M69" s="60" t="s">
        <v>31</v>
      </c>
      <c r="N69" s="64" t="s">
        <v>31</v>
      </c>
      <c r="O69" s="64" t="s">
        <v>31</v>
      </c>
      <c r="P69" s="121" t="e">
        <f>O65-O75-O77-O78-Q69</f>
        <v>#REF!</v>
      </c>
      <c r="Q69" s="67"/>
    </row>
    <row r="70" spans="1:17" ht="15.75">
      <c r="A70" s="20" t="s">
        <v>35</v>
      </c>
      <c r="B70" s="23" t="s">
        <v>11</v>
      </c>
      <c r="C70" s="94" t="s">
        <v>31</v>
      </c>
      <c r="D70" s="64" t="s">
        <v>31</v>
      </c>
      <c r="E70" s="64" t="s">
        <v>31</v>
      </c>
      <c r="F70" s="64" t="s">
        <v>31</v>
      </c>
      <c r="G70" s="121" t="e">
        <f>F65-F75-F77-F78</f>
        <v>#REF!</v>
      </c>
      <c r="H70" s="60" t="s">
        <v>31</v>
      </c>
      <c r="I70" s="64" t="s">
        <v>31</v>
      </c>
      <c r="J70" s="64" t="s">
        <v>31</v>
      </c>
      <c r="K70" s="64" t="s">
        <v>31</v>
      </c>
      <c r="L70" s="122" t="e">
        <f>K65-K75-K77-K78</f>
        <v>#REF!</v>
      </c>
      <c r="M70" s="60" t="s">
        <v>31</v>
      </c>
      <c r="N70" s="64" t="s">
        <v>31</v>
      </c>
      <c r="O70" s="64" t="s">
        <v>31</v>
      </c>
      <c r="P70" s="64" t="s">
        <v>31</v>
      </c>
      <c r="Q70" s="122" t="e">
        <f>P65-P75-P77-P78</f>
        <v>#REF!</v>
      </c>
    </row>
    <row r="71" spans="1:17" ht="15.75">
      <c r="A71" s="20" t="s">
        <v>14</v>
      </c>
      <c r="B71" s="21" t="s">
        <v>38</v>
      </c>
      <c r="C71" s="132">
        <f>SUM(D71:G71)</f>
        <v>0</v>
      </c>
      <c r="D71" s="71"/>
      <c r="E71" s="71"/>
      <c r="F71" s="71"/>
      <c r="G71" s="71"/>
      <c r="H71" s="123">
        <f>SUM(I71:L71)</f>
        <v>0</v>
      </c>
      <c r="I71" s="70"/>
      <c r="J71" s="70"/>
      <c r="K71" s="70"/>
      <c r="L71" s="67"/>
      <c r="M71" s="123">
        <f>SUM(N71:Q71)</f>
        <v>0</v>
      </c>
      <c r="N71" s="70"/>
      <c r="O71" s="70"/>
      <c r="P71" s="70"/>
      <c r="Q71" s="67"/>
    </row>
    <row r="72" spans="1:17" ht="15.75">
      <c r="A72" s="20" t="s">
        <v>15</v>
      </c>
      <c r="B72" s="21" t="s">
        <v>60</v>
      </c>
      <c r="C72" s="132">
        <f>SUM(D72:G72)</f>
        <v>0</v>
      </c>
      <c r="D72" s="71"/>
      <c r="E72" s="71"/>
      <c r="F72" s="71"/>
      <c r="G72" s="71"/>
      <c r="H72" s="123">
        <f>SUM(I72:L72)</f>
        <v>0</v>
      </c>
      <c r="I72" s="71"/>
      <c r="J72" s="71"/>
      <c r="K72" s="71"/>
      <c r="L72" s="67"/>
      <c r="M72" s="123">
        <f>SUM(N72:Q72)</f>
        <v>0</v>
      </c>
      <c r="N72" s="71"/>
      <c r="O72" s="71"/>
      <c r="P72" s="71"/>
      <c r="Q72" s="67"/>
    </row>
    <row r="73" spans="1:17" ht="15.75">
      <c r="A73" s="20" t="s">
        <v>16</v>
      </c>
      <c r="B73" s="21" t="s">
        <v>61</v>
      </c>
      <c r="C73" s="132">
        <f>SUM(D73:G73)</f>
        <v>19.3</v>
      </c>
      <c r="D73" s="71">
        <v>19.3</v>
      </c>
      <c r="E73" s="71"/>
      <c r="F73" s="71"/>
      <c r="G73" s="71"/>
      <c r="H73" s="123">
        <f>SUM(I73:L73)</f>
        <v>19.3</v>
      </c>
      <c r="I73" s="71">
        <v>19.3</v>
      </c>
      <c r="J73" s="71"/>
      <c r="K73" s="71"/>
      <c r="L73" s="67"/>
      <c r="M73" s="123">
        <f>SUM(N73:Q73)</f>
        <v>19.3</v>
      </c>
      <c r="N73" s="71">
        <v>19.3</v>
      </c>
      <c r="O73" s="71"/>
      <c r="P73" s="71"/>
      <c r="Q73" s="67"/>
    </row>
    <row r="74" spans="1:17" ht="15.75">
      <c r="A74" s="20" t="s">
        <v>17</v>
      </c>
      <c r="B74" s="21" t="s">
        <v>62</v>
      </c>
      <c r="C74" s="132">
        <f>SUM(D74:G74)</f>
        <v>0</v>
      </c>
      <c r="D74" s="71"/>
      <c r="E74" s="71"/>
      <c r="F74" s="71"/>
      <c r="G74" s="71"/>
      <c r="H74" s="123">
        <f>SUM(I74:L74)</f>
        <v>0</v>
      </c>
      <c r="I74" s="71"/>
      <c r="J74" s="71"/>
      <c r="K74" s="71"/>
      <c r="L74" s="67"/>
      <c r="M74" s="123">
        <f>SUM(N74:Q74)</f>
        <v>0</v>
      </c>
      <c r="N74" s="71"/>
      <c r="O74" s="71"/>
      <c r="P74" s="71"/>
      <c r="Q74" s="67"/>
    </row>
    <row r="75" spans="1:17" ht="15.75">
      <c r="A75" s="20" t="s">
        <v>4</v>
      </c>
      <c r="B75" s="23" t="s">
        <v>27</v>
      </c>
      <c r="C75" s="123" t="e">
        <f>SUM(D75:G75)</f>
        <v>#REF!</v>
      </c>
      <c r="D75" s="121" t="e">
        <f>D65*D76/100</f>
        <v>#REF!</v>
      </c>
      <c r="E75" s="121" t="e">
        <f>E65*E76/100</f>
        <v>#REF!</v>
      </c>
      <c r="F75" s="121" t="e">
        <f>F65*F76/100</f>
        <v>#REF!</v>
      </c>
      <c r="G75" s="121" t="e">
        <f>G65*G76/100</f>
        <v>#REF!</v>
      </c>
      <c r="H75" s="123" t="e">
        <f>SUM(I75:L75)</f>
        <v>#REF!</v>
      </c>
      <c r="I75" s="119" t="e">
        <f>I65*I76/100</f>
        <v>#REF!</v>
      </c>
      <c r="J75" s="119" t="e">
        <f>J65*J76/100</f>
        <v>#REF!</v>
      </c>
      <c r="K75" s="119" t="e">
        <f>K65*K76/100</f>
        <v>#REF!</v>
      </c>
      <c r="L75" s="120" t="e">
        <f>L65*L76/100</f>
        <v>#REF!</v>
      </c>
      <c r="M75" s="123" t="e">
        <f>SUM(N75:Q75)</f>
        <v>#REF!</v>
      </c>
      <c r="N75" s="119" t="e">
        <f>N65*N76/100</f>
        <v>#REF!</v>
      </c>
      <c r="O75" s="119" t="e">
        <f>O65*O76/100</f>
        <v>#REF!</v>
      </c>
      <c r="P75" s="119" t="e">
        <f>P65*P76/100</f>
        <v>#REF!</v>
      </c>
      <c r="Q75" s="120" t="e">
        <f>Q65*Q76/100</f>
        <v>#REF!</v>
      </c>
    </row>
    <row r="76" spans="1:17" ht="15.75">
      <c r="A76" s="20" t="s">
        <v>0</v>
      </c>
      <c r="B76" s="23" t="s">
        <v>28</v>
      </c>
      <c r="C76" s="123" t="e">
        <f>IF(C65=0,0,C75/C65*100)</f>
        <v>#REF!</v>
      </c>
      <c r="D76" s="119" t="e">
        <f>#REF!</f>
        <v>#REF!</v>
      </c>
      <c r="E76" s="119" t="e">
        <f>#REF!</f>
        <v>#REF!</v>
      </c>
      <c r="F76" s="119" t="e">
        <f>#REF!</f>
        <v>#REF!</v>
      </c>
      <c r="G76" s="119" t="e">
        <f>#REF!</f>
        <v>#REF!</v>
      </c>
      <c r="H76" s="123" t="e">
        <f>IF(H65=0,0,H75/H65*100)</f>
        <v>#REF!</v>
      </c>
      <c r="I76" s="119" t="e">
        <f>#REF!</f>
        <v>#REF!</v>
      </c>
      <c r="J76" s="119" t="e">
        <f>#REF!</f>
        <v>#REF!</v>
      </c>
      <c r="K76" s="119" t="e">
        <f>#REF!</f>
        <v>#REF!</v>
      </c>
      <c r="L76" s="119" t="e">
        <f>#REF!</f>
        <v>#REF!</v>
      </c>
      <c r="M76" s="123" t="e">
        <f>IF(M65=0,0,M75/M65*100)</f>
        <v>#REF!</v>
      </c>
      <c r="N76" s="119" t="e">
        <f>#REF!</f>
        <v>#REF!</v>
      </c>
      <c r="O76" s="119" t="e">
        <f>#REF!</f>
        <v>#REF!</v>
      </c>
      <c r="P76" s="119" t="e">
        <f>#REF!</f>
        <v>#REF!</v>
      </c>
      <c r="Q76" s="119" t="e">
        <f>#REF!</f>
        <v>#REF!</v>
      </c>
    </row>
    <row r="77" spans="1:17" ht="31.5">
      <c r="A77" s="20" t="s">
        <v>5</v>
      </c>
      <c r="B77" s="23" t="s">
        <v>42</v>
      </c>
      <c r="C77" s="133">
        <f>SUM(D77:G77)</f>
        <v>0.02</v>
      </c>
      <c r="D77" s="100"/>
      <c r="E77" s="100"/>
      <c r="F77" s="100"/>
      <c r="G77" s="101">
        <v>0.02</v>
      </c>
      <c r="H77" s="123">
        <f>SUM(I77:L77)</f>
        <v>0.02</v>
      </c>
      <c r="I77" s="72"/>
      <c r="J77" s="72"/>
      <c r="K77" s="72"/>
      <c r="L77" s="73">
        <v>0.02</v>
      </c>
      <c r="M77" s="123">
        <f>SUM(N77:Q77)</f>
        <v>0.02</v>
      </c>
      <c r="N77" s="72"/>
      <c r="O77" s="72"/>
      <c r="P77" s="72"/>
      <c r="Q77" s="73">
        <v>0.02</v>
      </c>
    </row>
    <row r="78" spans="1:17" ht="31.5">
      <c r="A78" s="20" t="s">
        <v>6</v>
      </c>
      <c r="B78" s="23" t="s">
        <v>29</v>
      </c>
      <c r="C78" s="133" t="e">
        <f>SUM(D78:G78)</f>
        <v>#REF!</v>
      </c>
      <c r="D78" s="119">
        <f>D79+D80+D81</f>
        <v>0</v>
      </c>
      <c r="E78" s="119">
        <f>E79+E80+E81</f>
        <v>0</v>
      </c>
      <c r="F78" s="119">
        <f>F79+F80+F81</f>
        <v>0.6</v>
      </c>
      <c r="G78" s="119" t="e">
        <f>G65-G75-G77</f>
        <v>#REF!</v>
      </c>
      <c r="H78" s="123" t="e">
        <f>SUM(I78:L78)</f>
        <v>#REF!</v>
      </c>
      <c r="I78" s="119">
        <f>I79+I80+I81</f>
        <v>0</v>
      </c>
      <c r="J78" s="119">
        <f>J79+J80+J81</f>
        <v>0</v>
      </c>
      <c r="K78" s="119">
        <f>K79+K80+K81</f>
        <v>0.6</v>
      </c>
      <c r="L78" s="120" t="e">
        <f>L65-L75-L77</f>
        <v>#REF!</v>
      </c>
      <c r="M78" s="123" t="e">
        <f>SUM(N78:Q78)</f>
        <v>#REF!</v>
      </c>
      <c r="N78" s="119">
        <f>N79+N80+N81</f>
        <v>0</v>
      </c>
      <c r="O78" s="119">
        <f>O79+O80+O81</f>
        <v>0</v>
      </c>
      <c r="P78" s="119">
        <f>P79+P80+P81</f>
        <v>0.6</v>
      </c>
      <c r="Q78" s="120" t="e">
        <f>Q65-Q75-Q77</f>
        <v>#REF!</v>
      </c>
    </row>
    <row r="79" spans="1:17" ht="31.5">
      <c r="A79" s="20" t="s">
        <v>36</v>
      </c>
      <c r="B79" s="21" t="s">
        <v>40</v>
      </c>
      <c r="C79" s="123">
        <f>SUM(D79:G79)</f>
        <v>17.739900000000002</v>
      </c>
      <c r="D79" s="72"/>
      <c r="E79" s="72"/>
      <c r="F79" s="72">
        <v>0.6</v>
      </c>
      <c r="G79" s="103">
        <v>17.1399</v>
      </c>
      <c r="H79" s="123">
        <f>SUM(I79:L79)</f>
        <v>17.739900000000002</v>
      </c>
      <c r="I79" s="72"/>
      <c r="J79" s="72"/>
      <c r="K79" s="72">
        <v>0.6</v>
      </c>
      <c r="L79" s="73">
        <v>17.1399</v>
      </c>
      <c r="M79" s="123">
        <f>SUM(N79:Q79)</f>
        <v>17.7403</v>
      </c>
      <c r="N79" s="72"/>
      <c r="O79" s="72"/>
      <c r="P79" s="72">
        <v>0.6</v>
      </c>
      <c r="Q79" s="73">
        <v>17.1403</v>
      </c>
    </row>
    <row r="80" spans="1:17" ht="15.75">
      <c r="A80" s="20" t="s">
        <v>37</v>
      </c>
      <c r="B80" s="23" t="s">
        <v>63</v>
      </c>
      <c r="C80" s="123">
        <f>SUM(D80:G80)</f>
        <v>0</v>
      </c>
      <c r="D80" s="65"/>
      <c r="E80" s="65"/>
      <c r="F80" s="65"/>
      <c r="G80" s="104"/>
      <c r="H80" s="123">
        <f>SUM(I80:L80)</f>
        <v>0</v>
      </c>
      <c r="I80" s="65"/>
      <c r="J80" s="65"/>
      <c r="K80" s="65"/>
      <c r="L80" s="74"/>
      <c r="M80" s="123">
        <f>SUM(N80:Q80)</f>
        <v>0</v>
      </c>
      <c r="N80" s="65"/>
      <c r="O80" s="65"/>
      <c r="P80" s="65"/>
      <c r="Q80" s="74"/>
    </row>
    <row r="81" spans="1:17" ht="32.25" thickBot="1">
      <c r="A81" s="24" t="s">
        <v>41</v>
      </c>
      <c r="B81" s="25" t="s">
        <v>64</v>
      </c>
      <c r="C81" s="124">
        <f>SUM(D81:G81)</f>
        <v>0</v>
      </c>
      <c r="D81" s="76"/>
      <c r="E81" s="76"/>
      <c r="F81" s="76"/>
      <c r="G81" s="105"/>
      <c r="H81" s="124">
        <f>SUM(I81:L81)</f>
        <v>0</v>
      </c>
      <c r="I81" s="76"/>
      <c r="J81" s="76"/>
      <c r="K81" s="76"/>
      <c r="L81" s="77"/>
      <c r="M81" s="124">
        <f>SUM(N81:Q81)</f>
        <v>0</v>
      </c>
      <c r="N81" s="76"/>
      <c r="O81" s="76"/>
      <c r="P81" s="76"/>
      <c r="Q81" s="77"/>
    </row>
    <row r="82" spans="1:17" ht="16.5" thickBot="1">
      <c r="A82" s="50"/>
      <c r="B82" s="51" t="s">
        <v>43</v>
      </c>
      <c r="C82" s="134"/>
      <c r="D82" s="126" t="e">
        <f>D65-D75-D77-D79-D80-D81-E68-F68-G68</f>
        <v>#REF!</v>
      </c>
      <c r="E82" s="126" t="e">
        <f>E65-E75-E77-E79-E80-E81-F69-G69</f>
        <v>#REF!</v>
      </c>
      <c r="F82" s="126" t="e">
        <f>F65-F75-F77-F79-F80-F81-G70</f>
        <v>#REF!</v>
      </c>
      <c r="G82" s="126" t="e">
        <f>G65-G75-G77-G79-G80-G81</f>
        <v>#REF!</v>
      </c>
      <c r="H82" s="128"/>
      <c r="I82" s="126" t="e">
        <f>I65-I75-I77-I79-I80-I81-J68-K68-L68</f>
        <v>#REF!</v>
      </c>
      <c r="J82" s="126" t="e">
        <f>J65-J75-J77-J79-J80-J81-K69-L69</f>
        <v>#REF!</v>
      </c>
      <c r="K82" s="126" t="e">
        <f>K65-K75-K77-K79-K80-K81-L70</f>
        <v>#REF!</v>
      </c>
      <c r="L82" s="129" t="e">
        <f>L65-L75-L77-L79-L80-L81</f>
        <v>#REF!</v>
      </c>
      <c r="M82" s="128"/>
      <c r="N82" s="126" t="e">
        <f>N65-N75-N77-N79-N80-N81-O68-P68-Q68</f>
        <v>#REF!</v>
      </c>
      <c r="O82" s="126" t="e">
        <f>O65-O75-O77-O79-O80-O81-P69-Q69</f>
        <v>#REF!</v>
      </c>
      <c r="P82" s="126" t="e">
        <f>P65-P75-P77-P79-P80-P81-Q70</f>
        <v>#REF!</v>
      </c>
      <c r="Q82" s="129" t="e">
        <f>Q65-Q75-Q77-Q79-Q80-Q81</f>
        <v>#REF!</v>
      </c>
    </row>
    <row r="83" spans="1:17" ht="15.75">
      <c r="A83" s="33"/>
      <c r="B83" s="5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>
      <c r="A84" s="33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5"/>
      <c r="Q85" s="5"/>
    </row>
    <row r="86" spans="1:17" ht="16.5" thickBot="1">
      <c r="A86" s="33"/>
      <c r="B86" s="34" t="s">
        <v>70</v>
      </c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</row>
    <row r="87" spans="1:17" ht="31.5">
      <c r="A87" s="35" t="s">
        <v>7</v>
      </c>
      <c r="B87" s="36" t="s">
        <v>65</v>
      </c>
      <c r="C87" s="8" t="s">
        <v>2</v>
      </c>
      <c r="D87" s="8" t="s">
        <v>9</v>
      </c>
      <c r="E87" s="8" t="s">
        <v>10</v>
      </c>
      <c r="F87" s="8" t="s">
        <v>11</v>
      </c>
      <c r="G87" s="9" t="s">
        <v>12</v>
      </c>
      <c r="H87" s="8" t="s">
        <v>2</v>
      </c>
      <c r="I87" s="8" t="s">
        <v>9</v>
      </c>
      <c r="J87" s="8" t="s">
        <v>10</v>
      </c>
      <c r="K87" s="8" t="s">
        <v>11</v>
      </c>
      <c r="L87" s="9" t="s">
        <v>12</v>
      </c>
      <c r="M87" s="8" t="s">
        <v>2</v>
      </c>
      <c r="N87" s="8" t="s">
        <v>9</v>
      </c>
      <c r="O87" s="8" t="s">
        <v>10</v>
      </c>
      <c r="P87" s="8" t="s">
        <v>11</v>
      </c>
      <c r="Q87" s="9" t="s">
        <v>12</v>
      </c>
    </row>
    <row r="88" spans="1:17" ht="15.75">
      <c r="A88" s="37"/>
      <c r="B88" s="38"/>
      <c r="C88" s="109">
        <f>SUM(D88:G88)</f>
        <v>0</v>
      </c>
      <c r="D88" s="84"/>
      <c r="E88" s="84"/>
      <c r="F88" s="84"/>
      <c r="G88" s="85"/>
      <c r="H88" s="109">
        <f>SUM(I88:L88)</f>
        <v>0</v>
      </c>
      <c r="I88" s="84"/>
      <c r="J88" s="84"/>
      <c r="K88" s="84"/>
      <c r="L88" s="85"/>
      <c r="M88" s="109">
        <f>SUM(N88:Q88)</f>
        <v>0</v>
      </c>
      <c r="N88" s="84"/>
      <c r="O88" s="84"/>
      <c r="P88" s="84"/>
      <c r="Q88" s="85"/>
    </row>
    <row r="89" spans="1:17" ht="15.75">
      <c r="A89" s="37"/>
      <c r="B89" s="38"/>
      <c r="C89" s="109">
        <f>SUM(D89:G89)</f>
        <v>0</v>
      </c>
      <c r="D89" s="84"/>
      <c r="E89" s="84"/>
      <c r="F89" s="84"/>
      <c r="G89" s="85"/>
      <c r="H89" s="109">
        <f>SUM(I89:L89)</f>
        <v>0</v>
      </c>
      <c r="I89" s="84"/>
      <c r="J89" s="84"/>
      <c r="K89" s="84"/>
      <c r="L89" s="85"/>
      <c r="M89" s="109">
        <f>SUM(N89:Q89)</f>
        <v>0</v>
      </c>
      <c r="N89" s="84"/>
      <c r="O89" s="84"/>
      <c r="P89" s="84"/>
      <c r="Q89" s="85"/>
    </row>
    <row r="90" spans="1:17" ht="15.75">
      <c r="A90" s="37"/>
      <c r="B90" s="38"/>
      <c r="C90" s="109">
        <f>SUM(D90:G90)</f>
        <v>0</v>
      </c>
      <c r="D90" s="84"/>
      <c r="E90" s="84"/>
      <c r="F90" s="84"/>
      <c r="G90" s="85"/>
      <c r="H90" s="109">
        <f>SUM(I90:L90)</f>
        <v>0</v>
      </c>
      <c r="I90" s="84"/>
      <c r="J90" s="84"/>
      <c r="K90" s="84"/>
      <c r="L90" s="85"/>
      <c r="M90" s="109">
        <f>SUM(N90:Q90)</f>
        <v>0</v>
      </c>
      <c r="N90" s="84"/>
      <c r="O90" s="84"/>
      <c r="P90" s="84"/>
      <c r="Q90" s="85"/>
    </row>
    <row r="91" spans="1:17" ht="16.5" thickBot="1">
      <c r="A91" s="53"/>
      <c r="B91" s="40" t="s">
        <v>46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1:17" ht="16.5" thickBot="1">
      <c r="A92" s="41"/>
      <c r="B92" s="42" t="s">
        <v>8</v>
      </c>
      <c r="C92" s="110">
        <f aca="true" t="shared" si="3" ref="C92:L92">SUM(C88:C90)</f>
        <v>0</v>
      </c>
      <c r="D92" s="110">
        <f t="shared" si="3"/>
        <v>0</v>
      </c>
      <c r="E92" s="110">
        <f t="shared" si="3"/>
        <v>0</v>
      </c>
      <c r="F92" s="110">
        <f t="shared" si="3"/>
        <v>0</v>
      </c>
      <c r="G92" s="111">
        <f t="shared" si="3"/>
        <v>0</v>
      </c>
      <c r="H92" s="110">
        <f t="shared" si="3"/>
        <v>0</v>
      </c>
      <c r="I92" s="110">
        <f t="shared" si="3"/>
        <v>0</v>
      </c>
      <c r="J92" s="110">
        <f t="shared" si="3"/>
        <v>0</v>
      </c>
      <c r="K92" s="110">
        <f t="shared" si="3"/>
        <v>0</v>
      </c>
      <c r="L92" s="111">
        <f t="shared" si="3"/>
        <v>0</v>
      </c>
      <c r="M92" s="110">
        <f>SUM(M88:M90)</f>
        <v>0</v>
      </c>
      <c r="N92" s="110">
        <f>SUM(N88:N90)</f>
        <v>0</v>
      </c>
      <c r="O92" s="110">
        <f>SUM(O88:O90)</f>
        <v>0</v>
      </c>
      <c r="P92" s="110">
        <f>SUM(P88:P90)</f>
        <v>0</v>
      </c>
      <c r="Q92" s="111">
        <f>SUM(Q88:Q90)</f>
        <v>0</v>
      </c>
    </row>
    <row r="93" spans="8:14" ht="12.75">
      <c r="H93" s="39"/>
      <c r="I93" s="39"/>
      <c r="M93" s="39"/>
      <c r="N93" s="39"/>
    </row>
    <row r="94" spans="2:14" ht="16.5" thickBot="1">
      <c r="B94" s="34" t="s">
        <v>71</v>
      </c>
      <c r="H94" s="39"/>
      <c r="I94" s="39"/>
      <c r="M94" s="39"/>
      <c r="N94" s="39"/>
    </row>
    <row r="95" spans="1:17" ht="31.5">
      <c r="A95" s="35" t="s">
        <v>7</v>
      </c>
      <c r="B95" s="36" t="s">
        <v>65</v>
      </c>
      <c r="C95" s="8" t="s">
        <v>2</v>
      </c>
      <c r="D95" s="8" t="s">
        <v>9</v>
      </c>
      <c r="E95" s="8" t="s">
        <v>10</v>
      </c>
      <c r="F95" s="8" t="s">
        <v>11</v>
      </c>
      <c r="G95" s="9" t="s">
        <v>12</v>
      </c>
      <c r="H95" s="8" t="s">
        <v>2</v>
      </c>
      <c r="I95" s="8" t="s">
        <v>9</v>
      </c>
      <c r="J95" s="8" t="s">
        <v>10</v>
      </c>
      <c r="K95" s="8" t="s">
        <v>11</v>
      </c>
      <c r="L95" s="9" t="s">
        <v>12</v>
      </c>
      <c r="M95" s="8" t="s">
        <v>2</v>
      </c>
      <c r="N95" s="8" t="s">
        <v>9</v>
      </c>
      <c r="O95" s="8" t="s">
        <v>10</v>
      </c>
      <c r="P95" s="8" t="s">
        <v>11</v>
      </c>
      <c r="Q95" s="9" t="s">
        <v>12</v>
      </c>
    </row>
    <row r="96" spans="1:17" ht="15.75">
      <c r="A96" s="43"/>
      <c r="B96" s="44"/>
      <c r="C96" s="109">
        <f>SUM(D96:G96)</f>
        <v>0</v>
      </c>
      <c r="D96" s="84"/>
      <c r="E96" s="84"/>
      <c r="F96" s="84"/>
      <c r="G96" s="85"/>
      <c r="H96" s="109">
        <f>SUM(I96:L96)</f>
        <v>0</v>
      </c>
      <c r="I96" s="84"/>
      <c r="J96" s="84"/>
      <c r="K96" s="84"/>
      <c r="L96" s="85"/>
      <c r="M96" s="109">
        <f>SUM(N96:Q96)</f>
        <v>0</v>
      </c>
      <c r="N96" s="84"/>
      <c r="O96" s="84"/>
      <c r="P96" s="84"/>
      <c r="Q96" s="85"/>
    </row>
    <row r="97" spans="1:17" ht="15.75">
      <c r="A97" s="45"/>
      <c r="B97" s="46"/>
      <c r="C97" s="109">
        <f>SUM(D97:G97)</f>
        <v>0</v>
      </c>
      <c r="D97" s="84"/>
      <c r="E97" s="84"/>
      <c r="F97" s="84"/>
      <c r="G97" s="85"/>
      <c r="H97" s="109">
        <f>SUM(I97:L97)</f>
        <v>0</v>
      </c>
      <c r="I97" s="84"/>
      <c r="J97" s="84"/>
      <c r="K97" s="84"/>
      <c r="L97" s="85"/>
      <c r="M97" s="109">
        <f>SUM(N97:Q97)</f>
        <v>0</v>
      </c>
      <c r="N97" s="84"/>
      <c r="O97" s="84"/>
      <c r="P97" s="84"/>
      <c r="Q97" s="85"/>
    </row>
    <row r="98" spans="1:17" ht="15.75">
      <c r="A98" s="45"/>
      <c r="B98" s="46"/>
      <c r="C98" s="109">
        <f>SUM(D98:G98)</f>
        <v>0</v>
      </c>
      <c r="D98" s="84"/>
      <c r="E98" s="84"/>
      <c r="F98" s="84"/>
      <c r="G98" s="85"/>
      <c r="H98" s="109">
        <f>SUM(I98:L98)</f>
        <v>0</v>
      </c>
      <c r="I98" s="84"/>
      <c r="J98" s="84"/>
      <c r="K98" s="84"/>
      <c r="L98" s="85"/>
      <c r="M98" s="109">
        <f>SUM(N98:Q98)</f>
        <v>0</v>
      </c>
      <c r="N98" s="84"/>
      <c r="O98" s="84"/>
      <c r="P98" s="84"/>
      <c r="Q98" s="85"/>
    </row>
    <row r="99" spans="1:17" ht="16.5" thickBot="1">
      <c r="A99" s="54"/>
      <c r="B99" s="40" t="s">
        <v>46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</row>
    <row r="100" spans="1:17" ht="16.5" thickBot="1">
      <c r="A100" s="41"/>
      <c r="B100" s="42" t="s">
        <v>8</v>
      </c>
      <c r="C100" s="114">
        <f aca="true" t="shared" si="4" ref="C100:L100">SUM(C96:C98)</f>
        <v>0</v>
      </c>
      <c r="D100" s="114">
        <f t="shared" si="4"/>
        <v>0</v>
      </c>
      <c r="E100" s="114">
        <f t="shared" si="4"/>
        <v>0</v>
      </c>
      <c r="F100" s="114">
        <f t="shared" si="4"/>
        <v>0</v>
      </c>
      <c r="G100" s="115">
        <f t="shared" si="4"/>
        <v>0</v>
      </c>
      <c r="H100" s="114">
        <f t="shared" si="4"/>
        <v>0</v>
      </c>
      <c r="I100" s="114">
        <f t="shared" si="4"/>
        <v>0</v>
      </c>
      <c r="J100" s="114">
        <f t="shared" si="4"/>
        <v>0</v>
      </c>
      <c r="K100" s="114">
        <f t="shared" si="4"/>
        <v>0</v>
      </c>
      <c r="L100" s="115">
        <f t="shared" si="4"/>
        <v>0</v>
      </c>
      <c r="M100" s="114">
        <f>SUM(M96:M98)</f>
        <v>0</v>
      </c>
      <c r="N100" s="114">
        <f>SUM(N96:N98)</f>
        <v>0</v>
      </c>
      <c r="O100" s="114">
        <f>SUM(O96:O98)</f>
        <v>0</v>
      </c>
      <c r="P100" s="114">
        <f>SUM(P96:P98)</f>
        <v>0</v>
      </c>
      <c r="Q100" s="115">
        <f>SUM(Q96:Q98)</f>
        <v>0</v>
      </c>
    </row>
    <row r="101" spans="8:14" ht="12.75">
      <c r="H101" s="39"/>
      <c r="I101" s="39"/>
      <c r="M101" s="39"/>
      <c r="N101" s="39"/>
    </row>
    <row r="102" spans="2:14" ht="16.5" thickBot="1">
      <c r="B102" s="34" t="s">
        <v>69</v>
      </c>
      <c r="H102" s="39"/>
      <c r="I102" s="39"/>
      <c r="M102" s="39"/>
      <c r="N102" s="39"/>
    </row>
    <row r="103" spans="1:17" ht="31.5">
      <c r="A103" s="35" t="s">
        <v>7</v>
      </c>
      <c r="B103" s="36" t="s">
        <v>66</v>
      </c>
      <c r="C103" s="8" t="s">
        <v>2</v>
      </c>
      <c r="D103" s="8" t="s">
        <v>9</v>
      </c>
      <c r="E103" s="8" t="s">
        <v>10</v>
      </c>
      <c r="F103" s="8" t="s">
        <v>11</v>
      </c>
      <c r="G103" s="9" t="s">
        <v>12</v>
      </c>
      <c r="H103" s="8" t="s">
        <v>2</v>
      </c>
      <c r="I103" s="8" t="s">
        <v>9</v>
      </c>
      <c r="J103" s="8" t="s">
        <v>10</v>
      </c>
      <c r="K103" s="8" t="s">
        <v>11</v>
      </c>
      <c r="L103" s="9" t="s">
        <v>12</v>
      </c>
      <c r="M103" s="8" t="s">
        <v>2</v>
      </c>
      <c r="N103" s="8" t="s">
        <v>9</v>
      </c>
      <c r="O103" s="8" t="s">
        <v>10</v>
      </c>
      <c r="P103" s="8" t="s">
        <v>11</v>
      </c>
      <c r="Q103" s="9" t="s">
        <v>12</v>
      </c>
    </row>
    <row r="104" spans="1:17" ht="15.75">
      <c r="A104" s="37"/>
      <c r="B104" s="44" t="s">
        <v>74</v>
      </c>
      <c r="C104" s="109">
        <f>SUM(D104:G104)</f>
        <v>17.739900000000002</v>
      </c>
      <c r="D104" s="84"/>
      <c r="E104" s="84"/>
      <c r="F104" s="84">
        <f>F79</f>
        <v>0.6</v>
      </c>
      <c r="G104" s="85">
        <f>G79</f>
        <v>17.1399</v>
      </c>
      <c r="H104" s="109">
        <f>SUM(I104:L104)</f>
        <v>17.739900000000002</v>
      </c>
      <c r="I104" s="84"/>
      <c r="J104" s="84"/>
      <c r="K104" s="84">
        <f>K79</f>
        <v>0.6</v>
      </c>
      <c r="L104" s="85">
        <f>L79</f>
        <v>17.1399</v>
      </c>
      <c r="M104" s="109">
        <f>SUM(N104:Q104)</f>
        <v>17.7403</v>
      </c>
      <c r="N104" s="84"/>
      <c r="O104" s="84"/>
      <c r="P104" s="84">
        <f>P79</f>
        <v>0.6</v>
      </c>
      <c r="Q104" s="85">
        <f>Q79</f>
        <v>17.1403</v>
      </c>
    </row>
    <row r="105" spans="1:17" ht="15.75">
      <c r="A105" s="37"/>
      <c r="B105" s="38"/>
      <c r="C105" s="109">
        <f>SUM(D105:G105)</f>
        <v>0</v>
      </c>
      <c r="D105" s="84"/>
      <c r="E105" s="84"/>
      <c r="F105" s="84"/>
      <c r="G105" s="85"/>
      <c r="H105" s="109">
        <f>SUM(I105:L105)</f>
        <v>0</v>
      </c>
      <c r="I105" s="84"/>
      <c r="J105" s="84"/>
      <c r="K105" s="84"/>
      <c r="L105" s="85"/>
      <c r="M105" s="109">
        <f>SUM(N105:Q105)</f>
        <v>0</v>
      </c>
      <c r="N105" s="84"/>
      <c r="O105" s="84"/>
      <c r="P105" s="84"/>
      <c r="Q105" s="85"/>
    </row>
    <row r="106" spans="1:17" ht="15.75">
      <c r="A106" s="37"/>
      <c r="B106" s="38"/>
      <c r="C106" s="109">
        <f>SUM(D106:G106)</f>
        <v>0</v>
      </c>
      <c r="D106" s="84"/>
      <c r="E106" s="84"/>
      <c r="F106" s="84"/>
      <c r="G106" s="85"/>
      <c r="H106" s="109">
        <f>SUM(I106:L106)</f>
        <v>0</v>
      </c>
      <c r="I106" s="84"/>
      <c r="J106" s="84"/>
      <c r="K106" s="84"/>
      <c r="L106" s="85"/>
      <c r="M106" s="109">
        <f>SUM(N106:Q106)</f>
        <v>0</v>
      </c>
      <c r="N106" s="84"/>
      <c r="O106" s="84"/>
      <c r="P106" s="84"/>
      <c r="Q106" s="85"/>
    </row>
    <row r="107" spans="1:17" ht="16.5" thickBot="1">
      <c r="A107" s="53"/>
      <c r="B107" s="40" t="s">
        <v>46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</row>
    <row r="108" spans="1:17" ht="16.5" thickBot="1">
      <c r="A108" s="41"/>
      <c r="B108" s="42" t="s">
        <v>8</v>
      </c>
      <c r="C108" s="114">
        <f aca="true" t="shared" si="5" ref="C108:L108">SUM(C104:C106)</f>
        <v>17.739900000000002</v>
      </c>
      <c r="D108" s="114">
        <f t="shared" si="5"/>
        <v>0</v>
      </c>
      <c r="E108" s="114">
        <f t="shared" si="5"/>
        <v>0</v>
      </c>
      <c r="F108" s="114">
        <f t="shared" si="5"/>
        <v>0.6</v>
      </c>
      <c r="G108" s="115">
        <f t="shared" si="5"/>
        <v>17.1399</v>
      </c>
      <c r="H108" s="114">
        <f t="shared" si="5"/>
        <v>17.739900000000002</v>
      </c>
      <c r="I108" s="114">
        <f t="shared" si="5"/>
        <v>0</v>
      </c>
      <c r="J108" s="114">
        <f t="shared" si="5"/>
        <v>0</v>
      </c>
      <c r="K108" s="114">
        <f t="shared" si="5"/>
        <v>0.6</v>
      </c>
      <c r="L108" s="115">
        <f t="shared" si="5"/>
        <v>17.1399</v>
      </c>
      <c r="M108" s="114">
        <f>SUM(M104:M106)</f>
        <v>17.7403</v>
      </c>
      <c r="N108" s="114">
        <f>SUM(N104:N106)</f>
        <v>0</v>
      </c>
      <c r="O108" s="114">
        <f>SUM(O104:O106)</f>
        <v>0</v>
      </c>
      <c r="P108" s="114">
        <f>SUM(P104:P106)</f>
        <v>0.6</v>
      </c>
      <c r="Q108" s="115">
        <f>SUM(Q104:Q106)</f>
        <v>17.1403</v>
      </c>
    </row>
    <row r="110" spans="1:10" ht="12.75">
      <c r="A110" s="2" t="s">
        <v>74</v>
      </c>
      <c r="H110" s="2" t="s">
        <v>77</v>
      </c>
      <c r="J110" s="2" t="s">
        <v>78</v>
      </c>
    </row>
    <row r="112" spans="1:8" ht="12.75">
      <c r="A112" s="2" t="s">
        <v>75</v>
      </c>
      <c r="H112" s="2" t="s">
        <v>89</v>
      </c>
    </row>
    <row r="114" spans="1:8" ht="12.75">
      <c r="A114" s="2" t="s">
        <v>76</v>
      </c>
      <c r="H114" s="2" t="s">
        <v>90</v>
      </c>
    </row>
    <row r="117" spans="1:8" ht="12.75">
      <c r="A117" s="2" t="s">
        <v>87</v>
      </c>
      <c r="H117" s="2" t="s">
        <v>88</v>
      </c>
    </row>
  </sheetData>
  <sheetProtection password="FA9C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15">
    <mergeCell ref="Z1:AA1"/>
    <mergeCell ref="K1:L1"/>
    <mergeCell ref="A3:L3"/>
    <mergeCell ref="H5:L5"/>
    <mergeCell ref="A5:A6"/>
    <mergeCell ref="B5:B6"/>
    <mergeCell ref="C5:G5"/>
    <mergeCell ref="A62:A63"/>
    <mergeCell ref="B62:B63"/>
    <mergeCell ref="C62:G62"/>
    <mergeCell ref="H62:L62"/>
    <mergeCell ref="W5:AA5"/>
    <mergeCell ref="M5:Q5"/>
    <mergeCell ref="R5:V5"/>
    <mergeCell ref="M62:Q62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91" location="'Баланс мощности'!A1" display="Добавить"/>
    <hyperlink ref="B99" location="'Баланс мощности'!A1" display="Добавить"/>
    <hyperlink ref="B107" location="'Баланс мощности'!A1" display="Добавить"/>
  </hyperlink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49" r:id="rId1"/>
  <rowBreaks count="1" manualBreakCount="1">
    <brk id="58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Пользователь Windows</cp:lastModifiedBy>
  <cp:lastPrinted>2021-03-23T05:47:07Z</cp:lastPrinted>
  <dcterms:created xsi:type="dcterms:W3CDTF">2004-05-21T07:18:45Z</dcterms:created>
  <dcterms:modified xsi:type="dcterms:W3CDTF">2022-04-11T05:03:17Z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